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UČEKAPR\Ne-Ti\Rozpočty a soupisy\Oprava trati v úseku Nedvědice – Tišnov\"/>
    </mc:Choice>
  </mc:AlternateContent>
  <bookViews>
    <workbookView xWindow="0" yWindow="0" windowWidth="28800" windowHeight="11790" firstSheet="5" activeTab="9"/>
  </bookViews>
  <sheets>
    <sheet name="Rekapitulace stavby" sheetId="1" r:id="rId1"/>
    <sheet name="SO 01.01 - Železniční svr..." sheetId="2" r:id="rId2"/>
    <sheet name="SO 01.02 - Železniční pře..." sheetId="3" r:id="rId3"/>
    <sheet name="SO 01.03.01 - Most v km 8..." sheetId="4" r:id="rId4"/>
    <sheet name="SO 01.03.02 - Most v km 8..." sheetId="5" r:id="rId5"/>
    <sheet name="SO 01.03.03 - Most v km 8..." sheetId="6" r:id="rId6"/>
    <sheet name="SO 01.03.04 - Most v km 8..." sheetId="7" r:id="rId7"/>
    <sheet name="SO 01.03.05 - Most v km 8..." sheetId="8" r:id="rId8"/>
    <sheet name="SO 01.04 - Výstroj trati ..." sheetId="9" r:id="rId9"/>
    <sheet name="SO 01.05 - VRN" sheetId="10" r:id="rId10"/>
    <sheet name="SO 02.01 - Železniční svr..." sheetId="11" r:id="rId11"/>
    <sheet name="SO 02.02 - Železniční pře..." sheetId="12" r:id="rId12"/>
    <sheet name="SO 02.04 - Výstroj trati ..." sheetId="13" r:id="rId13"/>
    <sheet name="SO 02.05 - Nástupiště zas..." sheetId="14" r:id="rId14"/>
    <sheet name="SO 02.06 - VRN" sheetId="15" r:id="rId15"/>
    <sheet name="SO 03.01 - Železniční svr..." sheetId="16" r:id="rId16"/>
    <sheet name="SO 03.02.01 - Most v km 8..." sheetId="17" r:id="rId17"/>
    <sheet name="SO 03.02.02 - Most v km 8..." sheetId="18" r:id="rId18"/>
    <sheet name="SO 03.03 - Výstroj trati ..." sheetId="19" r:id="rId19"/>
    <sheet name="SO 03.04 - VRN" sheetId="20" r:id="rId20"/>
  </sheets>
  <definedNames>
    <definedName name="_xlnm._FilterDatabase" localSheetId="1" hidden="1">'SO 01.01 - Železniční svr...'!$C$122:$K$424</definedName>
    <definedName name="_xlnm._FilterDatabase" localSheetId="2" hidden="1">'SO 01.02 - Železniční pře...'!$C$123:$K$283</definedName>
    <definedName name="_xlnm._FilterDatabase" localSheetId="3" hidden="1">'SO 01.03.01 - Most v km 8...'!$C$136:$K$250</definedName>
    <definedName name="_xlnm._FilterDatabase" localSheetId="4" hidden="1">'SO 01.03.02 - Most v km 8...'!$C$138:$K$288</definedName>
    <definedName name="_xlnm._FilterDatabase" localSheetId="5" hidden="1">'SO 01.03.03 - Most v km 8...'!$C$136:$K$219</definedName>
    <definedName name="_xlnm._FilterDatabase" localSheetId="6" hidden="1">'SO 01.03.04 - Most v km 8...'!$C$136:$K$227</definedName>
    <definedName name="_xlnm._FilterDatabase" localSheetId="7" hidden="1">'SO 01.03.05 - Most v km 8...'!$C$136:$K$264</definedName>
    <definedName name="_xlnm._FilterDatabase" localSheetId="8" hidden="1">'SO 01.04 - Výstroj trati ...'!$C$122:$K$154</definedName>
    <definedName name="_xlnm._FilterDatabase" localSheetId="9" hidden="1">'SO 01.05 - VRN'!$C$120:$K$144</definedName>
    <definedName name="_xlnm._FilterDatabase" localSheetId="10" hidden="1">'SO 02.01 - Železniční svr...'!$C$122:$K$342</definedName>
    <definedName name="_xlnm._FilterDatabase" localSheetId="11" hidden="1">'SO 02.02 - Železniční pře...'!$C$123:$K$205</definedName>
    <definedName name="_xlnm._FilterDatabase" localSheetId="12" hidden="1">'SO 02.04 - Výstroj trati ...'!$C$122:$K$154</definedName>
    <definedName name="_xlnm._FilterDatabase" localSheetId="13" hidden="1">'SO 02.05 - Nástupiště zas...'!$C$122:$K$239</definedName>
    <definedName name="_xlnm._FilterDatabase" localSheetId="14" hidden="1">'SO 02.06 - VRN'!$C$120:$K$147</definedName>
    <definedName name="_xlnm._FilterDatabase" localSheetId="15" hidden="1">'SO 03.01 - Železniční svr...'!$C$122:$K$295</definedName>
    <definedName name="_xlnm._FilterDatabase" localSheetId="16" hidden="1">'SO 03.02.01 - Most v km 8...'!$C$136:$K$250</definedName>
    <definedName name="_xlnm._FilterDatabase" localSheetId="17" hidden="1">'SO 03.02.02 - Most v km 8...'!$C$136:$K$246</definedName>
    <definedName name="_xlnm._FilterDatabase" localSheetId="18" hidden="1">'SO 03.03 - Výstroj trati ...'!$C$122:$K$154</definedName>
    <definedName name="_xlnm._FilterDatabase" localSheetId="19" hidden="1">'SO 03.04 - VRN'!$C$120:$K$144</definedName>
    <definedName name="_xlnm.Print_Titles" localSheetId="0">'Rekapitulace stavby'!$92:$92</definedName>
    <definedName name="_xlnm.Print_Titles" localSheetId="1">'SO 01.01 - Železniční svr...'!$122:$122</definedName>
    <definedName name="_xlnm.Print_Titles" localSheetId="2">'SO 01.02 - Železniční pře...'!$123:$123</definedName>
    <definedName name="_xlnm.Print_Titles" localSheetId="3">'SO 01.03.01 - Most v km 8...'!$136:$136</definedName>
    <definedName name="_xlnm.Print_Titles" localSheetId="4">'SO 01.03.02 - Most v km 8...'!$138:$138</definedName>
    <definedName name="_xlnm.Print_Titles" localSheetId="5">'SO 01.03.03 - Most v km 8...'!$136:$136</definedName>
    <definedName name="_xlnm.Print_Titles" localSheetId="6">'SO 01.03.04 - Most v km 8...'!$136:$136</definedName>
    <definedName name="_xlnm.Print_Titles" localSheetId="7">'SO 01.03.05 - Most v km 8...'!$136:$136</definedName>
    <definedName name="_xlnm.Print_Titles" localSheetId="8">'SO 01.04 - Výstroj trati ...'!$122:$122</definedName>
    <definedName name="_xlnm.Print_Titles" localSheetId="9">'SO 01.05 - VRN'!$120:$120</definedName>
    <definedName name="_xlnm.Print_Titles" localSheetId="10">'SO 02.01 - Železniční svr...'!$122:$122</definedName>
    <definedName name="_xlnm.Print_Titles" localSheetId="11">'SO 02.02 - Železniční pře...'!$123:$123</definedName>
    <definedName name="_xlnm.Print_Titles" localSheetId="12">'SO 02.04 - Výstroj trati ...'!$122:$122</definedName>
    <definedName name="_xlnm.Print_Titles" localSheetId="13">'SO 02.05 - Nástupiště zas...'!$122:$122</definedName>
    <definedName name="_xlnm.Print_Titles" localSheetId="14">'SO 02.06 - VRN'!$120:$120</definedName>
    <definedName name="_xlnm.Print_Titles" localSheetId="15">'SO 03.01 - Železniční svr...'!$122:$122</definedName>
    <definedName name="_xlnm.Print_Titles" localSheetId="16">'SO 03.02.01 - Most v km 8...'!$136:$136</definedName>
    <definedName name="_xlnm.Print_Titles" localSheetId="17">'SO 03.02.02 - Most v km 8...'!$136:$136</definedName>
    <definedName name="_xlnm.Print_Titles" localSheetId="18">'SO 03.03 - Výstroj trati ...'!$122:$122</definedName>
    <definedName name="_xlnm.Print_Titles" localSheetId="19">'SO 03.04 - VRN'!$120:$120</definedName>
    <definedName name="_xlnm.Print_Area" localSheetId="0">'Rekapitulace stavby'!$D$4:$AO$76,'Rekapitulace stavby'!$C$82:$AQ$119</definedName>
    <definedName name="_xlnm.Print_Area" localSheetId="1">'SO 01.01 - Železniční svr...'!$C$108:$K$424</definedName>
    <definedName name="_xlnm.Print_Area" localSheetId="2">'SO 01.02 - Železniční pře...'!$C$109:$K$283</definedName>
    <definedName name="_xlnm.Print_Area" localSheetId="3">'SO 01.03.01 - Most v km 8...'!$C$120:$K$250</definedName>
    <definedName name="_xlnm.Print_Area" localSheetId="4">'SO 01.03.02 - Most v km 8...'!$C$122:$K$288</definedName>
    <definedName name="_xlnm.Print_Area" localSheetId="5">'SO 01.03.03 - Most v km 8...'!$C$120:$K$219</definedName>
    <definedName name="_xlnm.Print_Area" localSheetId="6">'SO 01.03.04 - Most v km 8...'!$C$120:$K$227</definedName>
    <definedName name="_xlnm.Print_Area" localSheetId="7">'SO 01.03.05 - Most v km 8...'!$C$120:$K$264</definedName>
    <definedName name="_xlnm.Print_Area" localSheetId="8">'SO 01.04 - Výstroj trati ...'!$C$108:$K$154</definedName>
    <definedName name="_xlnm.Print_Area" localSheetId="9">'SO 01.05 - VRN'!$C$106:$K$144</definedName>
    <definedName name="_xlnm.Print_Area" localSheetId="10">'SO 02.01 - Železniční svr...'!$C$108:$K$342</definedName>
    <definedName name="_xlnm.Print_Area" localSheetId="11">'SO 02.02 - Železniční pře...'!$C$109:$K$205</definedName>
    <definedName name="_xlnm.Print_Area" localSheetId="12">'SO 02.04 - Výstroj trati ...'!$C$108:$K$154</definedName>
    <definedName name="_xlnm.Print_Area" localSheetId="13">'SO 02.05 - Nástupiště zas...'!$C$108:$K$239</definedName>
    <definedName name="_xlnm.Print_Area" localSheetId="14">'SO 02.06 - VRN'!$C$106:$K$147</definedName>
    <definedName name="_xlnm.Print_Area" localSheetId="15">'SO 03.01 - Železniční svr...'!$C$108:$K$295</definedName>
    <definedName name="_xlnm.Print_Area" localSheetId="16">'SO 03.02.01 - Most v km 8...'!$C$120:$K$250</definedName>
    <definedName name="_xlnm.Print_Area" localSheetId="17">'SO 03.02.02 - Most v km 8...'!$C$120:$K$246</definedName>
    <definedName name="_xlnm.Print_Area" localSheetId="18">'SO 03.03 - Výstroj trati ...'!$C$108:$K$154</definedName>
    <definedName name="_xlnm.Print_Area" localSheetId="19">'SO 03.04 - VRN'!$C$106:$K$144</definedName>
  </definedNames>
  <calcPr calcId="162913"/>
</workbook>
</file>

<file path=xl/calcChain.xml><?xml version="1.0" encoding="utf-8"?>
<calcChain xmlns="http://schemas.openxmlformats.org/spreadsheetml/2006/main">
  <c r="J39" i="20" l="1"/>
  <c r="J38" i="20"/>
  <c r="AY118" i="1" s="1"/>
  <c r="J37" i="20"/>
  <c r="AX118" i="1" s="1"/>
  <c r="BI143" i="20"/>
  <c r="BH143" i="20"/>
  <c r="BG143" i="20"/>
  <c r="BF143" i="20"/>
  <c r="T143" i="20"/>
  <c r="R143" i="20"/>
  <c r="P143" i="20"/>
  <c r="BI141" i="20"/>
  <c r="BH141" i="20"/>
  <c r="BG141" i="20"/>
  <c r="BF141" i="20"/>
  <c r="T141" i="20"/>
  <c r="R141" i="20"/>
  <c r="P141" i="20"/>
  <c r="BI139" i="20"/>
  <c r="BH139" i="20"/>
  <c r="BG139" i="20"/>
  <c r="BF139" i="20"/>
  <c r="T139" i="20"/>
  <c r="R139" i="20"/>
  <c r="P139" i="20"/>
  <c r="BI137" i="20"/>
  <c r="BH137" i="20"/>
  <c r="BG137" i="20"/>
  <c r="BF137" i="20"/>
  <c r="T137" i="20"/>
  <c r="R137" i="20"/>
  <c r="P137" i="20"/>
  <c r="BI135" i="20"/>
  <c r="BH135" i="20"/>
  <c r="BG135" i="20"/>
  <c r="BF135" i="20"/>
  <c r="T135" i="20"/>
  <c r="R135" i="20"/>
  <c r="P135" i="20"/>
  <c r="BI133" i="20"/>
  <c r="BH133" i="20"/>
  <c r="BG133" i="20"/>
  <c r="BF133" i="20"/>
  <c r="T133" i="20"/>
  <c r="R133" i="20"/>
  <c r="P133" i="20"/>
  <c r="BI131" i="20"/>
  <c r="BH131" i="20"/>
  <c r="BG131" i="20"/>
  <c r="BF131" i="20"/>
  <c r="T131" i="20"/>
  <c r="R131" i="20"/>
  <c r="P131" i="20"/>
  <c r="BI129" i="20"/>
  <c r="BH129" i="20"/>
  <c r="BG129" i="20"/>
  <c r="BF129" i="20"/>
  <c r="T129" i="20"/>
  <c r="R129" i="20"/>
  <c r="P129" i="20"/>
  <c r="BI127" i="20"/>
  <c r="BH127" i="20"/>
  <c r="BG127" i="20"/>
  <c r="BF127" i="20"/>
  <c r="T127" i="20"/>
  <c r="R127" i="20"/>
  <c r="P127" i="20"/>
  <c r="BI126" i="20"/>
  <c r="BH126" i="20"/>
  <c r="BG126" i="20"/>
  <c r="BF126" i="20"/>
  <c r="T126" i="20"/>
  <c r="R126" i="20"/>
  <c r="P126" i="20"/>
  <c r="BI125" i="20"/>
  <c r="BH125" i="20"/>
  <c r="BG125" i="20"/>
  <c r="BF125" i="20"/>
  <c r="T125" i="20"/>
  <c r="R125" i="20"/>
  <c r="P125" i="20"/>
  <c r="BI124" i="20"/>
  <c r="BH124" i="20"/>
  <c r="BG124" i="20"/>
  <c r="BF124" i="20"/>
  <c r="T124" i="20"/>
  <c r="R124" i="20"/>
  <c r="P124" i="20"/>
  <c r="BI123" i="20"/>
  <c r="BH123" i="20"/>
  <c r="BG123" i="20"/>
  <c r="BF123" i="20"/>
  <c r="T123" i="20"/>
  <c r="R123" i="20"/>
  <c r="P123" i="20"/>
  <c r="J118" i="20"/>
  <c r="J117" i="20"/>
  <c r="F117" i="20"/>
  <c r="F115" i="20"/>
  <c r="E113" i="20"/>
  <c r="J94" i="20"/>
  <c r="J93" i="20"/>
  <c r="F93" i="20"/>
  <c r="F91" i="20"/>
  <c r="E89" i="20"/>
  <c r="J20" i="20"/>
  <c r="E20" i="20"/>
  <c r="F118" i="20" s="1"/>
  <c r="J19" i="20"/>
  <c r="J14" i="20"/>
  <c r="J115" i="20"/>
  <c r="E7" i="20"/>
  <c r="E109" i="20"/>
  <c r="J39" i="19"/>
  <c r="J38" i="19"/>
  <c r="AY117" i="1" s="1"/>
  <c r="J37" i="19"/>
  <c r="AX117" i="1" s="1"/>
  <c r="BI154" i="19"/>
  <c r="BH154" i="19"/>
  <c r="BG154" i="19"/>
  <c r="BF154" i="19"/>
  <c r="T154" i="19"/>
  <c r="R154" i="19"/>
  <c r="P154" i="19"/>
  <c r="BI150" i="19"/>
  <c r="BH150" i="19"/>
  <c r="BG150" i="19"/>
  <c r="BF150" i="19"/>
  <c r="T150" i="19"/>
  <c r="R150" i="19"/>
  <c r="P150" i="19"/>
  <c r="BI147" i="19"/>
  <c r="BH147" i="19"/>
  <c r="BG147" i="19"/>
  <c r="BF147" i="19"/>
  <c r="T147" i="19"/>
  <c r="R147" i="19"/>
  <c r="P147" i="19"/>
  <c r="BI144" i="19"/>
  <c r="BH144" i="19"/>
  <c r="BG144" i="19"/>
  <c r="BF144" i="19"/>
  <c r="T144" i="19"/>
  <c r="R144" i="19"/>
  <c r="P144" i="19"/>
  <c r="BI139" i="19"/>
  <c r="BH139" i="19"/>
  <c r="BG139" i="19"/>
  <c r="BF139" i="19"/>
  <c r="T139" i="19"/>
  <c r="R139" i="19"/>
  <c r="P139" i="19"/>
  <c r="BI137" i="19"/>
  <c r="BH137" i="19"/>
  <c r="BG137" i="19"/>
  <c r="BF137" i="19"/>
  <c r="T137" i="19"/>
  <c r="R137" i="19"/>
  <c r="P137" i="19"/>
  <c r="BI136" i="19"/>
  <c r="BH136" i="19"/>
  <c r="BG136" i="19"/>
  <c r="BF136" i="19"/>
  <c r="T136" i="19"/>
  <c r="R136" i="19"/>
  <c r="P136" i="19"/>
  <c r="BI135" i="19"/>
  <c r="BH135" i="19"/>
  <c r="BG135" i="19"/>
  <c r="BF135" i="19"/>
  <c r="T135" i="19"/>
  <c r="R135" i="19"/>
  <c r="P135" i="19"/>
  <c r="BI134" i="19"/>
  <c r="BH134" i="19"/>
  <c r="BG134" i="19"/>
  <c r="BF134" i="19"/>
  <c r="T134" i="19"/>
  <c r="R134" i="19"/>
  <c r="P134" i="19"/>
  <c r="BI132" i="19"/>
  <c r="BH132" i="19"/>
  <c r="BG132" i="19"/>
  <c r="BF132" i="19"/>
  <c r="T132" i="19"/>
  <c r="R132" i="19"/>
  <c r="P132" i="19"/>
  <c r="BI130" i="19"/>
  <c r="BH130" i="19"/>
  <c r="BG130" i="19"/>
  <c r="BF130" i="19"/>
  <c r="T130" i="19"/>
  <c r="R130" i="19"/>
  <c r="P130" i="19"/>
  <c r="BI129" i="19"/>
  <c r="BH129" i="19"/>
  <c r="BG129" i="19"/>
  <c r="BF129" i="19"/>
  <c r="T129" i="19"/>
  <c r="R129" i="19"/>
  <c r="P129" i="19"/>
  <c r="BI127" i="19"/>
  <c r="BH127" i="19"/>
  <c r="BG127" i="19"/>
  <c r="BF127" i="19"/>
  <c r="T127" i="19"/>
  <c r="R127" i="19"/>
  <c r="P127" i="19"/>
  <c r="BI126" i="19"/>
  <c r="BH126" i="19"/>
  <c r="BG126" i="19"/>
  <c r="BF126" i="19"/>
  <c r="T126" i="19"/>
  <c r="R126" i="19"/>
  <c r="P126" i="19"/>
  <c r="J120" i="19"/>
  <c r="J119" i="19"/>
  <c r="F119" i="19"/>
  <c r="F117" i="19"/>
  <c r="E115" i="19"/>
  <c r="J94" i="19"/>
  <c r="J93" i="19"/>
  <c r="F93" i="19"/>
  <c r="F91" i="19"/>
  <c r="E89" i="19"/>
  <c r="J20" i="19"/>
  <c r="E20" i="19"/>
  <c r="F94" i="19"/>
  <c r="J19" i="19"/>
  <c r="J14" i="19"/>
  <c r="J91" i="19" s="1"/>
  <c r="E7" i="19"/>
  <c r="E111" i="19" s="1"/>
  <c r="J41" i="18"/>
  <c r="J40" i="18"/>
  <c r="AY116" i="1"/>
  <c r="J39" i="18"/>
  <c r="AX116" i="1"/>
  <c r="BI246" i="18"/>
  <c r="BH246" i="18"/>
  <c r="BG246" i="18"/>
  <c r="BF246" i="18"/>
  <c r="T246" i="18"/>
  <c r="T245" i="18"/>
  <c r="R246" i="18"/>
  <c r="R245" i="18"/>
  <c r="P246" i="18"/>
  <c r="P245" i="18"/>
  <c r="BI244" i="18"/>
  <c r="BH244" i="18"/>
  <c r="BG244" i="18"/>
  <c r="BF244" i="18"/>
  <c r="T244" i="18"/>
  <c r="R244" i="18"/>
  <c r="P244" i="18"/>
  <c r="BI243" i="18"/>
  <c r="BH243" i="18"/>
  <c r="BG243" i="18"/>
  <c r="BF243" i="18"/>
  <c r="T243" i="18"/>
  <c r="R243" i="18"/>
  <c r="P243" i="18"/>
  <c r="BI242" i="18"/>
  <c r="BH242" i="18"/>
  <c r="BG242" i="18"/>
  <c r="BF242" i="18"/>
  <c r="T242" i="18"/>
  <c r="R242" i="18"/>
  <c r="P242" i="18"/>
  <c r="BI239" i="18"/>
  <c r="BH239" i="18"/>
  <c r="BG239" i="18"/>
  <c r="BF239" i="18"/>
  <c r="T239" i="18"/>
  <c r="R239" i="18"/>
  <c r="P239" i="18"/>
  <c r="BI238" i="18"/>
  <c r="BH238" i="18"/>
  <c r="BG238" i="18"/>
  <c r="BF238" i="18"/>
  <c r="T238" i="18"/>
  <c r="R238" i="18"/>
  <c r="P238" i="18"/>
  <c r="BI236" i="18"/>
  <c r="BH236" i="18"/>
  <c r="BG236" i="18"/>
  <c r="BF236" i="18"/>
  <c r="T236" i="18"/>
  <c r="R236" i="18"/>
  <c r="P236" i="18"/>
  <c r="BI234" i="18"/>
  <c r="BH234" i="18"/>
  <c r="BG234" i="18"/>
  <c r="BF234" i="18"/>
  <c r="T234" i="18"/>
  <c r="R234" i="18"/>
  <c r="P234" i="18"/>
  <c r="BI232" i="18"/>
  <c r="BH232" i="18"/>
  <c r="BG232" i="18"/>
  <c r="BF232" i="18"/>
  <c r="T232" i="18"/>
  <c r="R232" i="18"/>
  <c r="P232" i="18"/>
  <c r="BI230" i="18"/>
  <c r="BH230" i="18"/>
  <c r="BG230" i="18"/>
  <c r="BF230" i="18"/>
  <c r="T230" i="18"/>
  <c r="R230" i="18"/>
  <c r="P230" i="18"/>
  <c r="BI228" i="18"/>
  <c r="BH228" i="18"/>
  <c r="BG228" i="18"/>
  <c r="BF228" i="18"/>
  <c r="T228" i="18"/>
  <c r="R228" i="18"/>
  <c r="P228" i="18"/>
  <c r="BI224" i="18"/>
  <c r="BH224" i="18"/>
  <c r="BG224" i="18"/>
  <c r="BF224" i="18"/>
  <c r="T224" i="18"/>
  <c r="R224" i="18"/>
  <c r="P224" i="18"/>
  <c r="BI221" i="18"/>
  <c r="BH221" i="18"/>
  <c r="BG221" i="18"/>
  <c r="BF221" i="18"/>
  <c r="T221" i="18"/>
  <c r="T220" i="18" s="1"/>
  <c r="R221" i="18"/>
  <c r="R220" i="18" s="1"/>
  <c r="P221" i="18"/>
  <c r="P220" i="18" s="1"/>
  <c r="BI218" i="18"/>
  <c r="BH218" i="18"/>
  <c r="BG218" i="18"/>
  <c r="BF218" i="18"/>
  <c r="T218" i="18"/>
  <c r="T217" i="18" s="1"/>
  <c r="R218" i="18"/>
  <c r="R217" i="18" s="1"/>
  <c r="P218" i="18"/>
  <c r="P217" i="18" s="1"/>
  <c r="BI215" i="18"/>
  <c r="BH215" i="18"/>
  <c r="BG215" i="18"/>
  <c r="BF215" i="18"/>
  <c r="T215" i="18"/>
  <c r="R215" i="18"/>
  <c r="P215" i="18"/>
  <c r="BI213" i="18"/>
  <c r="BH213" i="18"/>
  <c r="BG213" i="18"/>
  <c r="BF213" i="18"/>
  <c r="T213" i="18"/>
  <c r="R213" i="18"/>
  <c r="P213" i="18"/>
  <c r="BI211" i="18"/>
  <c r="BH211" i="18"/>
  <c r="BG211" i="18"/>
  <c r="BF211" i="18"/>
  <c r="T211" i="18"/>
  <c r="R211" i="18"/>
  <c r="P211" i="18"/>
  <c r="BI207" i="18"/>
  <c r="BH207" i="18"/>
  <c r="BG207" i="18"/>
  <c r="BF207" i="18"/>
  <c r="T207" i="18"/>
  <c r="R207" i="18"/>
  <c r="P207" i="18"/>
  <c r="BI205" i="18"/>
  <c r="BH205" i="18"/>
  <c r="BG205" i="18"/>
  <c r="BF205" i="18"/>
  <c r="T205" i="18"/>
  <c r="R205" i="18"/>
  <c r="P205" i="18"/>
  <c r="BI203" i="18"/>
  <c r="BH203" i="18"/>
  <c r="BG203" i="18"/>
  <c r="BF203" i="18"/>
  <c r="T203" i="18"/>
  <c r="R203" i="18"/>
  <c r="P203" i="18"/>
  <c r="BI199" i="18"/>
  <c r="BH199" i="18"/>
  <c r="BG199" i="18"/>
  <c r="BF199" i="18"/>
  <c r="T199" i="18"/>
  <c r="R199" i="18"/>
  <c r="P199" i="18"/>
  <c r="BI197" i="18"/>
  <c r="BH197" i="18"/>
  <c r="BG197" i="18"/>
  <c r="BF197" i="18"/>
  <c r="T197" i="18"/>
  <c r="R197" i="18"/>
  <c r="P197" i="18"/>
  <c r="BI192" i="18"/>
  <c r="BH192" i="18"/>
  <c r="BG192" i="18"/>
  <c r="BF192" i="18"/>
  <c r="T192" i="18"/>
  <c r="R192" i="18"/>
  <c r="P192" i="18"/>
  <c r="BI190" i="18"/>
  <c r="BH190" i="18"/>
  <c r="BG190" i="18"/>
  <c r="BF190" i="18"/>
  <c r="T190" i="18"/>
  <c r="R190" i="18"/>
  <c r="P190" i="18"/>
  <c r="BI188" i="18"/>
  <c r="BH188" i="18"/>
  <c r="BG188" i="18"/>
  <c r="BF188" i="18"/>
  <c r="T188" i="18"/>
  <c r="R188" i="18"/>
  <c r="P188" i="18"/>
  <c r="BI182" i="18"/>
  <c r="BH182" i="18"/>
  <c r="BG182" i="18"/>
  <c r="BF182" i="18"/>
  <c r="T182" i="18"/>
  <c r="R182" i="18"/>
  <c r="P182" i="18"/>
  <c r="BI180" i="18"/>
  <c r="BH180" i="18"/>
  <c r="BG180" i="18"/>
  <c r="BF180" i="18"/>
  <c r="T180" i="18"/>
  <c r="R180" i="18"/>
  <c r="P180" i="18"/>
  <c r="BI176" i="18"/>
  <c r="BH176" i="18"/>
  <c r="BG176" i="18"/>
  <c r="BF176" i="18"/>
  <c r="T176" i="18"/>
  <c r="R176" i="18"/>
  <c r="P176" i="18"/>
  <c r="BI174" i="18"/>
  <c r="BH174" i="18"/>
  <c r="BG174" i="18"/>
  <c r="BF174" i="18"/>
  <c r="T174" i="18"/>
  <c r="R174" i="18"/>
  <c r="P174" i="18"/>
  <c r="BI169" i="18"/>
  <c r="BH169" i="18"/>
  <c r="BG169" i="18"/>
  <c r="BF169" i="18"/>
  <c r="T169" i="18"/>
  <c r="T168" i="18"/>
  <c r="R169" i="18"/>
  <c r="R168" i="18"/>
  <c r="P169" i="18"/>
  <c r="P168" i="18"/>
  <c r="BI163" i="18"/>
  <c r="BH163" i="18"/>
  <c r="BG163" i="18"/>
  <c r="BF163" i="18"/>
  <c r="T163" i="18"/>
  <c r="R163" i="18"/>
  <c r="P163" i="18"/>
  <c r="BI161" i="18"/>
  <c r="BH161" i="18"/>
  <c r="BG161" i="18"/>
  <c r="BF161" i="18"/>
  <c r="T161" i="18"/>
  <c r="R161" i="18"/>
  <c r="P161" i="18"/>
  <c r="BI159" i="18"/>
  <c r="BH159" i="18"/>
  <c r="BG159" i="18"/>
  <c r="BF159" i="18"/>
  <c r="T159" i="18"/>
  <c r="R159" i="18"/>
  <c r="P159" i="18"/>
  <c r="BI158" i="18"/>
  <c r="BH158" i="18"/>
  <c r="BG158" i="18"/>
  <c r="BF158" i="18"/>
  <c r="T158" i="18"/>
  <c r="R158" i="18"/>
  <c r="P158" i="18"/>
  <c r="BI156" i="18"/>
  <c r="BH156" i="18"/>
  <c r="BG156" i="18"/>
  <c r="BF156" i="18"/>
  <c r="T156" i="18"/>
  <c r="R156" i="18"/>
  <c r="P156" i="18"/>
  <c r="BI155" i="18"/>
  <c r="BH155" i="18"/>
  <c r="BG155" i="18"/>
  <c r="BF155" i="18"/>
  <c r="T155" i="18"/>
  <c r="R155" i="18"/>
  <c r="P155" i="18"/>
  <c r="BI153" i="18"/>
  <c r="BH153" i="18"/>
  <c r="BG153" i="18"/>
  <c r="BF153" i="18"/>
  <c r="T153" i="18"/>
  <c r="R153" i="18"/>
  <c r="P153" i="18"/>
  <c r="BI151" i="18"/>
  <c r="BH151" i="18"/>
  <c r="BG151" i="18"/>
  <c r="BF151" i="18"/>
  <c r="T151" i="18"/>
  <c r="R151" i="18"/>
  <c r="P151" i="18"/>
  <c r="BI149" i="18"/>
  <c r="BH149" i="18"/>
  <c r="BG149" i="18"/>
  <c r="BF149" i="18"/>
  <c r="T149" i="18"/>
  <c r="R149" i="18"/>
  <c r="P149" i="18"/>
  <c r="BI147" i="18"/>
  <c r="BH147" i="18"/>
  <c r="BG147" i="18"/>
  <c r="BF147" i="18"/>
  <c r="T147" i="18"/>
  <c r="R147" i="18"/>
  <c r="P147" i="18"/>
  <c r="BI146" i="18"/>
  <c r="BH146" i="18"/>
  <c r="BG146" i="18"/>
  <c r="BF146" i="18"/>
  <c r="T146" i="18"/>
  <c r="R146" i="18"/>
  <c r="P146" i="18"/>
  <c r="BI141" i="18"/>
  <c r="BH141" i="18"/>
  <c r="BG141" i="18"/>
  <c r="BF141" i="18"/>
  <c r="T141" i="18"/>
  <c r="R141" i="18"/>
  <c r="P141" i="18"/>
  <c r="BI140" i="18"/>
  <c r="BH140" i="18"/>
  <c r="BG140" i="18"/>
  <c r="BF140" i="18"/>
  <c r="T140" i="18"/>
  <c r="R140" i="18"/>
  <c r="P140" i="18"/>
  <c r="J134" i="18"/>
  <c r="J133" i="18"/>
  <c r="F133" i="18"/>
  <c r="F131" i="18"/>
  <c r="E129" i="18"/>
  <c r="J96" i="18"/>
  <c r="J95" i="18"/>
  <c r="F95" i="18"/>
  <c r="F93" i="18"/>
  <c r="E91" i="18"/>
  <c r="J22" i="18"/>
  <c r="E22" i="18"/>
  <c r="F134" i="18"/>
  <c r="J21" i="18"/>
  <c r="J16" i="18"/>
  <c r="J93" i="18" s="1"/>
  <c r="E7" i="18"/>
  <c r="E123" i="18" s="1"/>
  <c r="J41" i="17"/>
  <c r="J40" i="17"/>
  <c r="AY115" i="1"/>
  <c r="J39" i="17"/>
  <c r="AX115" i="1"/>
  <c r="BI250" i="17"/>
  <c r="BH250" i="17"/>
  <c r="BG250" i="17"/>
  <c r="BF250" i="17"/>
  <c r="T250" i="17"/>
  <c r="T249" i="17"/>
  <c r="R250" i="17"/>
  <c r="R249" i="17"/>
  <c r="P250" i="17"/>
  <c r="P249" i="17"/>
  <c r="BI248" i="17"/>
  <c r="BH248" i="17"/>
  <c r="BG248" i="17"/>
  <c r="BF248" i="17"/>
  <c r="T248" i="17"/>
  <c r="R248" i="17"/>
  <c r="P248" i="17"/>
  <c r="BI247" i="17"/>
  <c r="BH247" i="17"/>
  <c r="BG247" i="17"/>
  <c r="BF247" i="17"/>
  <c r="T247" i="17"/>
  <c r="R247" i="17"/>
  <c r="P247" i="17"/>
  <c r="BI246" i="17"/>
  <c r="BH246" i="17"/>
  <c r="BG246" i="17"/>
  <c r="BF246" i="17"/>
  <c r="T246" i="17"/>
  <c r="R246" i="17"/>
  <c r="P246" i="17"/>
  <c r="BI243" i="17"/>
  <c r="BH243" i="17"/>
  <c r="BG243" i="17"/>
  <c r="BF243" i="17"/>
  <c r="T243" i="17"/>
  <c r="R243" i="17"/>
  <c r="P243" i="17"/>
  <c r="BI241" i="17"/>
  <c r="BH241" i="17"/>
  <c r="BG241" i="17"/>
  <c r="BF241" i="17"/>
  <c r="T241" i="17"/>
  <c r="R241" i="17"/>
  <c r="P241" i="17"/>
  <c r="BI240" i="17"/>
  <c r="BH240" i="17"/>
  <c r="BG240" i="17"/>
  <c r="BF240" i="17"/>
  <c r="T240" i="17"/>
  <c r="R240" i="17"/>
  <c r="P240" i="17"/>
  <c r="BI238" i="17"/>
  <c r="BH238" i="17"/>
  <c r="BG238" i="17"/>
  <c r="BF238" i="17"/>
  <c r="T238" i="17"/>
  <c r="R238" i="17"/>
  <c r="P238" i="17"/>
  <c r="BI236" i="17"/>
  <c r="BH236" i="17"/>
  <c r="BG236" i="17"/>
  <c r="BF236" i="17"/>
  <c r="T236" i="17"/>
  <c r="R236" i="17"/>
  <c r="P236" i="17"/>
  <c r="BI234" i="17"/>
  <c r="BH234" i="17"/>
  <c r="BG234" i="17"/>
  <c r="BF234" i="17"/>
  <c r="T234" i="17"/>
  <c r="R234" i="17"/>
  <c r="P234" i="17"/>
  <c r="BI232" i="17"/>
  <c r="BH232" i="17"/>
  <c r="BG232" i="17"/>
  <c r="BF232" i="17"/>
  <c r="T232" i="17"/>
  <c r="R232" i="17"/>
  <c r="P232" i="17"/>
  <c r="BI228" i="17"/>
  <c r="BH228" i="17"/>
  <c r="BG228" i="17"/>
  <c r="BF228" i="17"/>
  <c r="T228" i="17"/>
  <c r="R228" i="17"/>
  <c r="P228" i="17"/>
  <c r="BI225" i="17"/>
  <c r="BH225" i="17"/>
  <c r="BG225" i="17"/>
  <c r="BF225" i="17"/>
  <c r="T225" i="17"/>
  <c r="T224" i="17" s="1"/>
  <c r="R225" i="17"/>
  <c r="R224" i="17" s="1"/>
  <c r="P225" i="17"/>
  <c r="P224" i="17" s="1"/>
  <c r="BI222" i="17"/>
  <c r="BH222" i="17"/>
  <c r="BG222" i="17"/>
  <c r="BF222" i="17"/>
  <c r="T222" i="17"/>
  <c r="T221" i="17" s="1"/>
  <c r="R222" i="17"/>
  <c r="R221" i="17" s="1"/>
  <c r="P222" i="17"/>
  <c r="P221" i="17" s="1"/>
  <c r="BI219" i="17"/>
  <c r="BH219" i="17"/>
  <c r="BG219" i="17"/>
  <c r="BF219" i="17"/>
  <c r="T219" i="17"/>
  <c r="R219" i="17"/>
  <c r="P219" i="17"/>
  <c r="BI217" i="17"/>
  <c r="BH217" i="17"/>
  <c r="BG217" i="17"/>
  <c r="BF217" i="17"/>
  <c r="T217" i="17"/>
  <c r="R217" i="17"/>
  <c r="P217" i="17"/>
  <c r="BI212" i="17"/>
  <c r="BH212" i="17"/>
  <c r="BG212" i="17"/>
  <c r="BF212" i="17"/>
  <c r="T212" i="17"/>
  <c r="R212" i="17"/>
  <c r="P212" i="17"/>
  <c r="BI210" i="17"/>
  <c r="BH210" i="17"/>
  <c r="BG210" i="17"/>
  <c r="BF210" i="17"/>
  <c r="T210" i="17"/>
  <c r="R210" i="17"/>
  <c r="P210" i="17"/>
  <c r="BI208" i="17"/>
  <c r="BH208" i="17"/>
  <c r="BG208" i="17"/>
  <c r="BF208" i="17"/>
  <c r="T208" i="17"/>
  <c r="R208" i="17"/>
  <c r="P208" i="17"/>
  <c r="BI203" i="17"/>
  <c r="BH203" i="17"/>
  <c r="BG203" i="17"/>
  <c r="BF203" i="17"/>
  <c r="T203" i="17"/>
  <c r="R203" i="17"/>
  <c r="P203" i="17"/>
  <c r="BI201" i="17"/>
  <c r="BH201" i="17"/>
  <c r="BG201" i="17"/>
  <c r="BF201" i="17"/>
  <c r="T201" i="17"/>
  <c r="R201" i="17"/>
  <c r="P201" i="17"/>
  <c r="BI196" i="17"/>
  <c r="BH196" i="17"/>
  <c r="BG196" i="17"/>
  <c r="BF196" i="17"/>
  <c r="T196" i="17"/>
  <c r="R196" i="17"/>
  <c r="P196" i="17"/>
  <c r="BI194" i="17"/>
  <c r="BH194" i="17"/>
  <c r="BG194" i="17"/>
  <c r="BF194" i="17"/>
  <c r="T194" i="17"/>
  <c r="R194" i="17"/>
  <c r="P194" i="17"/>
  <c r="BI192" i="17"/>
  <c r="BH192" i="17"/>
  <c r="BG192" i="17"/>
  <c r="BF192" i="17"/>
  <c r="T192" i="17"/>
  <c r="R192" i="17"/>
  <c r="P192" i="17"/>
  <c r="BI185" i="17"/>
  <c r="BH185" i="17"/>
  <c r="BG185" i="17"/>
  <c r="BF185" i="17"/>
  <c r="T185" i="17"/>
  <c r="R185" i="17"/>
  <c r="P185" i="17"/>
  <c r="BI181" i="17"/>
  <c r="BH181" i="17"/>
  <c r="BG181" i="17"/>
  <c r="BF181" i="17"/>
  <c r="T181" i="17"/>
  <c r="R181" i="17"/>
  <c r="P181" i="17"/>
  <c r="BI177" i="17"/>
  <c r="BH177" i="17"/>
  <c r="BG177" i="17"/>
  <c r="BF177" i="17"/>
  <c r="T177" i="17"/>
  <c r="R177" i="17"/>
  <c r="P177" i="17"/>
  <c r="BI175" i="17"/>
  <c r="BH175" i="17"/>
  <c r="BG175" i="17"/>
  <c r="BF175" i="17"/>
  <c r="T175" i="17"/>
  <c r="R175" i="17"/>
  <c r="P175" i="17"/>
  <c r="BI170" i="17"/>
  <c r="BH170" i="17"/>
  <c r="BG170" i="17"/>
  <c r="BF170" i="17"/>
  <c r="T170" i="17"/>
  <c r="T169" i="17" s="1"/>
  <c r="R170" i="17"/>
  <c r="R169" i="17" s="1"/>
  <c r="P170" i="17"/>
  <c r="P169" i="17" s="1"/>
  <c r="BI164" i="17"/>
  <c r="BH164" i="17"/>
  <c r="BG164" i="17"/>
  <c r="BF164" i="17"/>
  <c r="T164" i="17"/>
  <c r="R164" i="17"/>
  <c r="P164" i="17"/>
  <c r="BI162" i="17"/>
  <c r="BH162" i="17"/>
  <c r="BG162" i="17"/>
  <c r="BF162" i="17"/>
  <c r="T162" i="17"/>
  <c r="R162" i="17"/>
  <c r="P162" i="17"/>
  <c r="BI160" i="17"/>
  <c r="BH160" i="17"/>
  <c r="BG160" i="17"/>
  <c r="BF160" i="17"/>
  <c r="T160" i="17"/>
  <c r="R160" i="17"/>
  <c r="P160" i="17"/>
  <c r="BI159" i="17"/>
  <c r="BH159" i="17"/>
  <c r="BG159" i="17"/>
  <c r="BF159" i="17"/>
  <c r="T159" i="17"/>
  <c r="R159" i="17"/>
  <c r="P159" i="17"/>
  <c r="BI158" i="17"/>
  <c r="BH158" i="17"/>
  <c r="BG158" i="17"/>
  <c r="BF158" i="17"/>
  <c r="T158" i="17"/>
  <c r="R158" i="17"/>
  <c r="P158" i="17"/>
  <c r="BI156" i="17"/>
  <c r="BH156" i="17"/>
  <c r="BG156" i="17"/>
  <c r="BF156" i="17"/>
  <c r="T156" i="17"/>
  <c r="R156" i="17"/>
  <c r="P156" i="17"/>
  <c r="BI155" i="17"/>
  <c r="BH155" i="17"/>
  <c r="BG155" i="17"/>
  <c r="BF155" i="17"/>
  <c r="T155" i="17"/>
  <c r="R155" i="17"/>
  <c r="P155" i="17"/>
  <c r="BI153" i="17"/>
  <c r="BH153" i="17"/>
  <c r="BG153" i="17"/>
  <c r="BF153" i="17"/>
  <c r="T153" i="17"/>
  <c r="R153" i="17"/>
  <c r="P153" i="17"/>
  <c r="BI151" i="17"/>
  <c r="BH151" i="17"/>
  <c r="BG151" i="17"/>
  <c r="BF151" i="17"/>
  <c r="T151" i="17"/>
  <c r="R151" i="17"/>
  <c r="P151" i="17"/>
  <c r="BI149" i="17"/>
  <c r="BH149" i="17"/>
  <c r="BG149" i="17"/>
  <c r="BF149" i="17"/>
  <c r="T149" i="17"/>
  <c r="R149" i="17"/>
  <c r="P149" i="17"/>
  <c r="BI147" i="17"/>
  <c r="BH147" i="17"/>
  <c r="BG147" i="17"/>
  <c r="BF147" i="17"/>
  <c r="T147" i="17"/>
  <c r="R147" i="17"/>
  <c r="P147" i="17"/>
  <c r="BI146" i="17"/>
  <c r="BH146" i="17"/>
  <c r="BG146" i="17"/>
  <c r="BF146" i="17"/>
  <c r="T146" i="17"/>
  <c r="R146" i="17"/>
  <c r="P146" i="17"/>
  <c r="BI141" i="17"/>
  <c r="BH141" i="17"/>
  <c r="BG141" i="17"/>
  <c r="BF141" i="17"/>
  <c r="T141" i="17"/>
  <c r="R141" i="17"/>
  <c r="P141" i="17"/>
  <c r="BI140" i="17"/>
  <c r="BH140" i="17"/>
  <c r="BG140" i="17"/>
  <c r="BF140" i="17"/>
  <c r="T140" i="17"/>
  <c r="R140" i="17"/>
  <c r="P140" i="17"/>
  <c r="J134" i="17"/>
  <c r="J133" i="17"/>
  <c r="F133" i="17"/>
  <c r="F131" i="17"/>
  <c r="E129" i="17"/>
  <c r="J96" i="17"/>
  <c r="J95" i="17"/>
  <c r="F95" i="17"/>
  <c r="F93" i="17"/>
  <c r="E91" i="17"/>
  <c r="J22" i="17"/>
  <c r="E22" i="17"/>
  <c r="F134" i="17"/>
  <c r="J21" i="17"/>
  <c r="J16" i="17"/>
  <c r="J131" i="17" s="1"/>
  <c r="E7" i="17"/>
  <c r="E123" i="17" s="1"/>
  <c r="J39" i="16"/>
  <c r="J38" i="16"/>
  <c r="AY113" i="1"/>
  <c r="J37" i="16"/>
  <c r="AX113" i="1"/>
  <c r="BI294" i="16"/>
  <c r="BH294" i="16"/>
  <c r="BG294" i="16"/>
  <c r="BF294" i="16"/>
  <c r="T294" i="16"/>
  <c r="R294" i="16"/>
  <c r="P294" i="16"/>
  <c r="BI292" i="16"/>
  <c r="BH292" i="16"/>
  <c r="BG292" i="16"/>
  <c r="BF292" i="16"/>
  <c r="T292" i="16"/>
  <c r="R292" i="16"/>
  <c r="P292" i="16"/>
  <c r="BI290" i="16"/>
  <c r="BH290" i="16"/>
  <c r="BG290" i="16"/>
  <c r="BF290" i="16"/>
  <c r="T290" i="16"/>
  <c r="R290" i="16"/>
  <c r="P290" i="16"/>
  <c r="BI288" i="16"/>
  <c r="BH288" i="16"/>
  <c r="BG288" i="16"/>
  <c r="BF288" i="16"/>
  <c r="T288" i="16"/>
  <c r="R288" i="16"/>
  <c r="P288" i="16"/>
  <c r="BI283" i="16"/>
  <c r="BH283" i="16"/>
  <c r="BG283" i="16"/>
  <c r="BF283" i="16"/>
  <c r="T283" i="16"/>
  <c r="R283" i="16"/>
  <c r="P283" i="16"/>
  <c r="BI276" i="16"/>
  <c r="BH276" i="16"/>
  <c r="BG276" i="16"/>
  <c r="BF276" i="16"/>
  <c r="T276" i="16"/>
  <c r="R276" i="16"/>
  <c r="P276" i="16"/>
  <c r="BI271" i="16"/>
  <c r="BH271" i="16"/>
  <c r="BG271" i="16"/>
  <c r="BF271" i="16"/>
  <c r="T271" i="16"/>
  <c r="R271" i="16"/>
  <c r="P271" i="16"/>
  <c r="BI266" i="16"/>
  <c r="BH266" i="16"/>
  <c r="BG266" i="16"/>
  <c r="BF266" i="16"/>
  <c r="T266" i="16"/>
  <c r="R266" i="16"/>
  <c r="P266" i="16"/>
  <c r="BI262" i="16"/>
  <c r="BH262" i="16"/>
  <c r="BG262" i="16"/>
  <c r="BF262" i="16"/>
  <c r="T262" i="16"/>
  <c r="R262" i="16"/>
  <c r="P262" i="16"/>
  <c r="BI258" i="16"/>
  <c r="BH258" i="16"/>
  <c r="BG258" i="16"/>
  <c r="BF258" i="16"/>
  <c r="T258" i="16"/>
  <c r="R258" i="16"/>
  <c r="P258" i="16"/>
  <c r="BI254" i="16"/>
  <c r="BH254" i="16"/>
  <c r="BG254" i="16"/>
  <c r="BF254" i="16"/>
  <c r="T254" i="16"/>
  <c r="R254" i="16"/>
  <c r="P254" i="16"/>
  <c r="BI248" i="16"/>
  <c r="BH248" i="16"/>
  <c r="BG248" i="16"/>
  <c r="BF248" i="16"/>
  <c r="T248" i="16"/>
  <c r="R248" i="16"/>
  <c r="P248" i="16"/>
  <c r="BI242" i="16"/>
  <c r="BH242" i="16"/>
  <c r="BG242" i="16"/>
  <c r="BF242" i="16"/>
  <c r="T242" i="16"/>
  <c r="R242" i="16"/>
  <c r="P242" i="16"/>
  <c r="BI239" i="16"/>
  <c r="BH239" i="16"/>
  <c r="BG239" i="16"/>
  <c r="BF239" i="16"/>
  <c r="T239" i="16"/>
  <c r="R239" i="16"/>
  <c r="P239" i="16"/>
  <c r="BI232" i="16"/>
  <c r="BH232" i="16"/>
  <c r="BG232" i="16"/>
  <c r="BF232" i="16"/>
  <c r="T232" i="16"/>
  <c r="R232" i="16"/>
  <c r="P232" i="16"/>
  <c r="BI225" i="16"/>
  <c r="BH225" i="16"/>
  <c r="BG225" i="16"/>
  <c r="BF225" i="16"/>
  <c r="T225" i="16"/>
  <c r="R225" i="16"/>
  <c r="P225" i="16"/>
  <c r="BI223" i="16"/>
  <c r="BH223" i="16"/>
  <c r="BG223" i="16"/>
  <c r="BF223" i="16"/>
  <c r="T223" i="16"/>
  <c r="R223" i="16"/>
  <c r="P223" i="16"/>
  <c r="BI222" i="16"/>
  <c r="BH222" i="16"/>
  <c r="BG222" i="16"/>
  <c r="BF222" i="16"/>
  <c r="T222" i="16"/>
  <c r="R222" i="16"/>
  <c r="P222" i="16"/>
  <c r="BI220" i="16"/>
  <c r="BH220" i="16"/>
  <c r="BG220" i="16"/>
  <c r="BF220" i="16"/>
  <c r="T220" i="16"/>
  <c r="R220" i="16"/>
  <c r="P220" i="16"/>
  <c r="BI218" i="16"/>
  <c r="BH218" i="16"/>
  <c r="BG218" i="16"/>
  <c r="BF218" i="16"/>
  <c r="T218" i="16"/>
  <c r="R218" i="16"/>
  <c r="P218" i="16"/>
  <c r="BI216" i="16"/>
  <c r="BH216" i="16"/>
  <c r="BG216" i="16"/>
  <c r="BF216" i="16"/>
  <c r="T216" i="16"/>
  <c r="R216" i="16"/>
  <c r="P216" i="16"/>
  <c r="BI214" i="16"/>
  <c r="BH214" i="16"/>
  <c r="BG214" i="16"/>
  <c r="BF214" i="16"/>
  <c r="T214" i="16"/>
  <c r="R214" i="16"/>
  <c r="P214" i="16"/>
  <c r="BI209" i="16"/>
  <c r="BH209" i="16"/>
  <c r="BG209" i="16"/>
  <c r="BF209" i="16"/>
  <c r="T209" i="16"/>
  <c r="R209" i="16"/>
  <c r="P209" i="16"/>
  <c r="BI204" i="16"/>
  <c r="BH204" i="16"/>
  <c r="BG204" i="16"/>
  <c r="BF204" i="16"/>
  <c r="T204" i="16"/>
  <c r="R204" i="16"/>
  <c r="P204" i="16"/>
  <c r="BI202" i="16"/>
  <c r="BH202" i="16"/>
  <c r="BG202" i="16"/>
  <c r="BF202" i="16"/>
  <c r="T202" i="16"/>
  <c r="R202" i="16"/>
  <c r="P202" i="16"/>
  <c r="BI200" i="16"/>
  <c r="BH200" i="16"/>
  <c r="BG200" i="16"/>
  <c r="BF200" i="16"/>
  <c r="T200" i="16"/>
  <c r="R200" i="16"/>
  <c r="P200" i="16"/>
  <c r="BI196" i="16"/>
  <c r="BH196" i="16"/>
  <c r="BG196" i="16"/>
  <c r="BF196" i="16"/>
  <c r="T196" i="16"/>
  <c r="R196" i="16"/>
  <c r="P196" i="16"/>
  <c r="BI195" i="16"/>
  <c r="BH195" i="16"/>
  <c r="BG195" i="16"/>
  <c r="BF195" i="16"/>
  <c r="T195" i="16"/>
  <c r="R195" i="16"/>
  <c r="P195" i="16"/>
  <c r="BI194" i="16"/>
  <c r="BH194" i="16"/>
  <c r="BG194" i="16"/>
  <c r="BF194" i="16"/>
  <c r="T194" i="16"/>
  <c r="R194" i="16"/>
  <c r="P194" i="16"/>
  <c r="BI191" i="16"/>
  <c r="BH191" i="16"/>
  <c r="BG191" i="16"/>
  <c r="BF191" i="16"/>
  <c r="T191" i="16"/>
  <c r="R191" i="16"/>
  <c r="P191" i="16"/>
  <c r="BI189" i="16"/>
  <c r="BH189" i="16"/>
  <c r="BG189" i="16"/>
  <c r="BF189" i="16"/>
  <c r="T189" i="16"/>
  <c r="R189" i="16"/>
  <c r="P189" i="16"/>
  <c r="BI186" i="16"/>
  <c r="BH186" i="16"/>
  <c r="BG186" i="16"/>
  <c r="BF186" i="16"/>
  <c r="T186" i="16"/>
  <c r="R186" i="16"/>
  <c r="P186" i="16"/>
  <c r="BI183" i="16"/>
  <c r="BH183" i="16"/>
  <c r="BG183" i="16"/>
  <c r="BF183" i="16"/>
  <c r="T183" i="16"/>
  <c r="R183" i="16"/>
  <c r="P183" i="16"/>
  <c r="BI182" i="16"/>
  <c r="BH182" i="16"/>
  <c r="BG182" i="16"/>
  <c r="BF182" i="16"/>
  <c r="T182" i="16"/>
  <c r="R182" i="16"/>
  <c r="P182" i="16"/>
  <c r="BI178" i="16"/>
  <c r="BH178" i="16"/>
  <c r="BG178" i="16"/>
  <c r="BF178" i="16"/>
  <c r="T178" i="16"/>
  <c r="R178" i="16"/>
  <c r="P178" i="16"/>
  <c r="BI173" i="16"/>
  <c r="BH173" i="16"/>
  <c r="BG173" i="16"/>
  <c r="BF173" i="16"/>
  <c r="T173" i="16"/>
  <c r="R173" i="16"/>
  <c r="P173" i="16"/>
  <c r="BI169" i="16"/>
  <c r="BH169" i="16"/>
  <c r="BG169" i="16"/>
  <c r="BF169" i="16"/>
  <c r="T169" i="16"/>
  <c r="R169" i="16"/>
  <c r="P169" i="16"/>
  <c r="BI166" i="16"/>
  <c r="BH166" i="16"/>
  <c r="BG166" i="16"/>
  <c r="BF166" i="16"/>
  <c r="T166" i="16"/>
  <c r="R166" i="16"/>
  <c r="P166" i="16"/>
  <c r="BI161" i="16"/>
  <c r="BH161" i="16"/>
  <c r="BG161" i="16"/>
  <c r="BF161" i="16"/>
  <c r="T161" i="16"/>
  <c r="R161" i="16"/>
  <c r="P161" i="16"/>
  <c r="BI159" i="16"/>
  <c r="BH159" i="16"/>
  <c r="BG159" i="16"/>
  <c r="BF159" i="16"/>
  <c r="T159" i="16"/>
  <c r="R159" i="16"/>
  <c r="P159" i="16"/>
  <c r="BI157" i="16"/>
  <c r="BH157" i="16"/>
  <c r="BG157" i="16"/>
  <c r="BF157" i="16"/>
  <c r="T157" i="16"/>
  <c r="R157" i="16"/>
  <c r="P157" i="16"/>
  <c r="BI155" i="16"/>
  <c r="BH155" i="16"/>
  <c r="BG155" i="16"/>
  <c r="BF155" i="16"/>
  <c r="T155" i="16"/>
  <c r="R155" i="16"/>
  <c r="P155" i="16"/>
  <c r="BI152" i="16"/>
  <c r="BH152" i="16"/>
  <c r="BG152" i="16"/>
  <c r="BF152" i="16"/>
  <c r="T152" i="16"/>
  <c r="R152" i="16"/>
  <c r="P152" i="16"/>
  <c r="BI150" i="16"/>
  <c r="BH150" i="16"/>
  <c r="BG150" i="16"/>
  <c r="BF150" i="16"/>
  <c r="T150" i="16"/>
  <c r="R150" i="16"/>
  <c r="P150" i="16"/>
  <c r="BI148" i="16"/>
  <c r="BH148" i="16"/>
  <c r="BG148" i="16"/>
  <c r="BF148" i="16"/>
  <c r="T148" i="16"/>
  <c r="R148" i="16"/>
  <c r="P148" i="16"/>
  <c r="BI146" i="16"/>
  <c r="BH146" i="16"/>
  <c r="BG146" i="16"/>
  <c r="BF146" i="16"/>
  <c r="T146" i="16"/>
  <c r="R146" i="16"/>
  <c r="P146" i="16"/>
  <c r="BI142" i="16"/>
  <c r="BH142" i="16"/>
  <c r="BG142" i="16"/>
  <c r="BF142" i="16"/>
  <c r="T142" i="16"/>
  <c r="R142" i="16"/>
  <c r="P142" i="16"/>
  <c r="BI141" i="16"/>
  <c r="BH141" i="16"/>
  <c r="BG141" i="16"/>
  <c r="BF141" i="16"/>
  <c r="T141" i="16"/>
  <c r="R141" i="16"/>
  <c r="P141" i="16"/>
  <c r="BI140" i="16"/>
  <c r="BH140" i="16"/>
  <c r="BG140" i="16"/>
  <c r="BF140" i="16"/>
  <c r="T140" i="16"/>
  <c r="R140" i="16"/>
  <c r="P140" i="16"/>
  <c r="BI138" i="16"/>
  <c r="BH138" i="16"/>
  <c r="BG138" i="16"/>
  <c r="BF138" i="16"/>
  <c r="T138" i="16"/>
  <c r="R138" i="16"/>
  <c r="P138" i="16"/>
  <c r="BI136" i="16"/>
  <c r="BH136" i="16"/>
  <c r="BG136" i="16"/>
  <c r="BF136" i="16"/>
  <c r="T136" i="16"/>
  <c r="R136" i="16"/>
  <c r="P136" i="16"/>
  <c r="BI132" i="16"/>
  <c r="BH132" i="16"/>
  <c r="BG132" i="16"/>
  <c r="BF132" i="16"/>
  <c r="T132" i="16"/>
  <c r="R132" i="16"/>
  <c r="P132" i="16"/>
  <c r="BI130" i="16"/>
  <c r="BH130" i="16"/>
  <c r="BG130" i="16"/>
  <c r="BF130" i="16"/>
  <c r="T130" i="16"/>
  <c r="R130" i="16"/>
  <c r="P130" i="16"/>
  <c r="BI129" i="16"/>
  <c r="BH129" i="16"/>
  <c r="BG129" i="16"/>
  <c r="BF129" i="16"/>
  <c r="T129" i="16"/>
  <c r="R129" i="16"/>
  <c r="P129" i="16"/>
  <c r="BI126" i="16"/>
  <c r="BH126" i="16"/>
  <c r="BG126" i="16"/>
  <c r="BF126" i="16"/>
  <c r="T126" i="16"/>
  <c r="R126" i="16"/>
  <c r="P126" i="16"/>
  <c r="J120" i="16"/>
  <c r="J119" i="16"/>
  <c r="F119" i="16"/>
  <c r="F117" i="16"/>
  <c r="E115" i="16"/>
  <c r="J94" i="16"/>
  <c r="J93" i="16"/>
  <c r="F93" i="16"/>
  <c r="F91" i="16"/>
  <c r="E89" i="16"/>
  <c r="J20" i="16"/>
  <c r="E20" i="16"/>
  <c r="F120" i="16"/>
  <c r="J19" i="16"/>
  <c r="J14" i="16"/>
  <c r="J91" i="16" s="1"/>
  <c r="E7" i="16"/>
  <c r="E85" i="16" s="1"/>
  <c r="J39" i="15"/>
  <c r="J38" i="15"/>
  <c r="AY111" i="1"/>
  <c r="J37" i="15"/>
  <c r="AX111" i="1"/>
  <c r="BI146" i="15"/>
  <c r="BH146" i="15"/>
  <c r="BG146" i="15"/>
  <c r="BF146" i="15"/>
  <c r="T146" i="15"/>
  <c r="R146" i="15"/>
  <c r="P146" i="15"/>
  <c r="BI144" i="15"/>
  <c r="BH144" i="15"/>
  <c r="BG144" i="15"/>
  <c r="BF144" i="15"/>
  <c r="T144" i="15"/>
  <c r="R144" i="15"/>
  <c r="P144" i="15"/>
  <c r="BI142" i="15"/>
  <c r="BH142" i="15"/>
  <c r="BG142" i="15"/>
  <c r="BF142" i="15"/>
  <c r="T142" i="15"/>
  <c r="R142" i="15"/>
  <c r="P142" i="15"/>
  <c r="BI140" i="15"/>
  <c r="BH140" i="15"/>
  <c r="BG140" i="15"/>
  <c r="BF140" i="15"/>
  <c r="T140" i="15"/>
  <c r="R140" i="15"/>
  <c r="P140" i="15"/>
  <c r="BI138" i="15"/>
  <c r="BH138" i="15"/>
  <c r="BG138" i="15"/>
  <c r="BF138" i="15"/>
  <c r="T138" i="15"/>
  <c r="R138" i="15"/>
  <c r="P138" i="15"/>
  <c r="BI136" i="15"/>
  <c r="BH136" i="15"/>
  <c r="BG136" i="15"/>
  <c r="BF136" i="15"/>
  <c r="T136" i="15"/>
  <c r="R136" i="15"/>
  <c r="P136" i="15"/>
  <c r="BI134" i="15"/>
  <c r="BH134" i="15"/>
  <c r="BG134" i="15"/>
  <c r="BF134" i="15"/>
  <c r="T134" i="15"/>
  <c r="R134" i="15"/>
  <c r="P134" i="15"/>
  <c r="BI132" i="15"/>
  <c r="BH132" i="15"/>
  <c r="BG132" i="15"/>
  <c r="BF132" i="15"/>
  <c r="T132" i="15"/>
  <c r="R132" i="15"/>
  <c r="P132" i="15"/>
  <c r="BI130" i="15"/>
  <c r="BH130" i="15"/>
  <c r="BG130" i="15"/>
  <c r="BF130" i="15"/>
  <c r="T130" i="15"/>
  <c r="R130" i="15"/>
  <c r="P130" i="15"/>
  <c r="BI128" i="15"/>
  <c r="BH128" i="15"/>
  <c r="BG128" i="15"/>
  <c r="BF128" i="15"/>
  <c r="T128" i="15"/>
  <c r="R128" i="15"/>
  <c r="P128" i="15"/>
  <c r="BI127" i="15"/>
  <c r="BH127" i="15"/>
  <c r="BG127" i="15"/>
  <c r="BF127" i="15"/>
  <c r="T127" i="15"/>
  <c r="R127" i="15"/>
  <c r="P127" i="15"/>
  <c r="BI126" i="15"/>
  <c r="BH126" i="15"/>
  <c r="BG126" i="15"/>
  <c r="BF126" i="15"/>
  <c r="T126" i="15"/>
  <c r="R126" i="15"/>
  <c r="P126" i="15"/>
  <c r="BI125" i="15"/>
  <c r="BH125" i="15"/>
  <c r="BG125" i="15"/>
  <c r="BF125" i="15"/>
  <c r="T125" i="15"/>
  <c r="R125" i="15"/>
  <c r="P125" i="15"/>
  <c r="BI124" i="15"/>
  <c r="BH124" i="15"/>
  <c r="BG124" i="15"/>
  <c r="BF124" i="15"/>
  <c r="T124" i="15"/>
  <c r="R124" i="15"/>
  <c r="P124" i="15"/>
  <c r="BI123" i="15"/>
  <c r="BH123" i="15"/>
  <c r="BG123" i="15"/>
  <c r="BF123" i="15"/>
  <c r="T123" i="15"/>
  <c r="R123" i="15"/>
  <c r="P123" i="15"/>
  <c r="J118" i="15"/>
  <c r="J117" i="15"/>
  <c r="F117" i="15"/>
  <c r="F115" i="15"/>
  <c r="E113" i="15"/>
  <c r="J94" i="15"/>
  <c r="J93" i="15"/>
  <c r="F93" i="15"/>
  <c r="F91" i="15"/>
  <c r="E89" i="15"/>
  <c r="J20" i="15"/>
  <c r="E20" i="15"/>
  <c r="F94" i="15"/>
  <c r="J19" i="15"/>
  <c r="J14" i="15"/>
  <c r="J91" i="15" s="1"/>
  <c r="E7" i="15"/>
  <c r="E109" i="15" s="1"/>
  <c r="J39" i="14"/>
  <c r="J38" i="14"/>
  <c r="AY110" i="1"/>
  <c r="J37" i="14"/>
  <c r="AX110" i="1"/>
  <c r="BI236" i="14"/>
  <c r="BH236" i="14"/>
  <c r="BG236" i="14"/>
  <c r="BF236" i="14"/>
  <c r="T236" i="14"/>
  <c r="R236" i="14"/>
  <c r="P236" i="14"/>
  <c r="BI235" i="14"/>
  <c r="BH235" i="14"/>
  <c r="BG235" i="14"/>
  <c r="BF235" i="14"/>
  <c r="T235" i="14"/>
  <c r="R235" i="14"/>
  <c r="P235" i="14"/>
  <c r="BI234" i="14"/>
  <c r="BH234" i="14"/>
  <c r="BG234" i="14"/>
  <c r="BF234" i="14"/>
  <c r="T234" i="14"/>
  <c r="R234" i="14"/>
  <c r="P234" i="14"/>
  <c r="BI233" i="14"/>
  <c r="BH233" i="14"/>
  <c r="BG233" i="14"/>
  <c r="BF233" i="14"/>
  <c r="T233" i="14"/>
  <c r="R233" i="14"/>
  <c r="P233" i="14"/>
  <c r="BI228" i="14"/>
  <c r="BH228" i="14"/>
  <c r="BG228" i="14"/>
  <c r="BF228" i="14"/>
  <c r="T228" i="14"/>
  <c r="R228" i="14"/>
  <c r="P228" i="14"/>
  <c r="BI225" i="14"/>
  <c r="BH225" i="14"/>
  <c r="BG225" i="14"/>
  <c r="BF225" i="14"/>
  <c r="T225" i="14"/>
  <c r="R225" i="14"/>
  <c r="P225" i="14"/>
  <c r="BI220" i="14"/>
  <c r="BH220" i="14"/>
  <c r="BG220" i="14"/>
  <c r="BF220" i="14"/>
  <c r="T220" i="14"/>
  <c r="R220" i="14"/>
  <c r="P220" i="14"/>
  <c r="BI210" i="14"/>
  <c r="BH210" i="14"/>
  <c r="BG210" i="14"/>
  <c r="BF210" i="14"/>
  <c r="T210" i="14"/>
  <c r="R210" i="14"/>
  <c r="P210" i="14"/>
  <c r="BI207" i="14"/>
  <c r="BH207" i="14"/>
  <c r="BG207" i="14"/>
  <c r="BF207" i="14"/>
  <c r="T207" i="14"/>
  <c r="R207" i="14"/>
  <c r="P207" i="14"/>
  <c r="BI200" i="14"/>
  <c r="BH200" i="14"/>
  <c r="BG200" i="14"/>
  <c r="BF200" i="14"/>
  <c r="T200" i="14"/>
  <c r="R200" i="14"/>
  <c r="P200" i="14"/>
  <c r="BI195" i="14"/>
  <c r="BH195" i="14"/>
  <c r="BG195" i="14"/>
  <c r="BF195" i="14"/>
  <c r="T195" i="14"/>
  <c r="R195" i="14"/>
  <c r="P195" i="14"/>
  <c r="BI193" i="14"/>
  <c r="BH193" i="14"/>
  <c r="BG193" i="14"/>
  <c r="BF193" i="14"/>
  <c r="T193" i="14"/>
  <c r="R193" i="14"/>
  <c r="P193" i="14"/>
  <c r="BI191" i="14"/>
  <c r="BH191" i="14"/>
  <c r="BG191" i="14"/>
  <c r="BF191" i="14"/>
  <c r="T191" i="14"/>
  <c r="R191" i="14"/>
  <c r="P191" i="14"/>
  <c r="BI187" i="14"/>
  <c r="BH187" i="14"/>
  <c r="BG187" i="14"/>
  <c r="BF187" i="14"/>
  <c r="T187" i="14"/>
  <c r="R187" i="14"/>
  <c r="P187" i="14"/>
  <c r="BI186" i="14"/>
  <c r="BH186" i="14"/>
  <c r="BG186" i="14"/>
  <c r="BF186" i="14"/>
  <c r="T186" i="14"/>
  <c r="R186" i="14"/>
  <c r="P186" i="14"/>
  <c r="BI182" i="14"/>
  <c r="BH182" i="14"/>
  <c r="BG182" i="14"/>
  <c r="BF182" i="14"/>
  <c r="T182" i="14"/>
  <c r="R182" i="14"/>
  <c r="P182" i="14"/>
  <c r="BI181" i="14"/>
  <c r="BH181" i="14"/>
  <c r="BG181" i="14"/>
  <c r="BF181" i="14"/>
  <c r="T181" i="14"/>
  <c r="R181" i="14"/>
  <c r="P181" i="14"/>
  <c r="BI180" i="14"/>
  <c r="BH180" i="14"/>
  <c r="BG180" i="14"/>
  <c r="BF180" i="14"/>
  <c r="T180" i="14"/>
  <c r="R180" i="14"/>
  <c r="P180" i="14"/>
  <c r="BI179" i="14"/>
  <c r="BH179" i="14"/>
  <c r="BG179" i="14"/>
  <c r="BF179" i="14"/>
  <c r="T179" i="14"/>
  <c r="R179" i="14"/>
  <c r="P179" i="14"/>
  <c r="BI178" i="14"/>
  <c r="BH178" i="14"/>
  <c r="BG178" i="14"/>
  <c r="BF178" i="14"/>
  <c r="T178" i="14"/>
  <c r="R178" i="14"/>
  <c r="P178" i="14"/>
  <c r="BI174" i="14"/>
  <c r="BH174" i="14"/>
  <c r="BG174" i="14"/>
  <c r="BF174" i="14"/>
  <c r="T174" i="14"/>
  <c r="R174" i="14"/>
  <c r="P174" i="14"/>
  <c r="BI169" i="14"/>
  <c r="BH169" i="14"/>
  <c r="BG169" i="14"/>
  <c r="BF169" i="14"/>
  <c r="T169" i="14"/>
  <c r="R169" i="14"/>
  <c r="P169" i="14"/>
  <c r="BI167" i="14"/>
  <c r="BH167" i="14"/>
  <c r="BG167" i="14"/>
  <c r="BF167" i="14"/>
  <c r="T167" i="14"/>
  <c r="R167" i="14"/>
  <c r="P167" i="14"/>
  <c r="BI163" i="14"/>
  <c r="BH163" i="14"/>
  <c r="BG163" i="14"/>
  <c r="BF163" i="14"/>
  <c r="T163" i="14"/>
  <c r="R163" i="14"/>
  <c r="P163" i="14"/>
  <c r="BI162" i="14"/>
  <c r="BH162" i="14"/>
  <c r="BG162" i="14"/>
  <c r="BF162" i="14"/>
  <c r="T162" i="14"/>
  <c r="R162" i="14"/>
  <c r="P162" i="14"/>
  <c r="BI156" i="14"/>
  <c r="BH156" i="14"/>
  <c r="BG156" i="14"/>
  <c r="BF156" i="14"/>
  <c r="T156" i="14"/>
  <c r="R156" i="14"/>
  <c r="P156" i="14"/>
  <c r="BI154" i="14"/>
  <c r="BH154" i="14"/>
  <c r="BG154" i="14"/>
  <c r="BF154" i="14"/>
  <c r="T154" i="14"/>
  <c r="R154" i="14"/>
  <c r="P154" i="14"/>
  <c r="BI153" i="14"/>
  <c r="BH153" i="14"/>
  <c r="BG153" i="14"/>
  <c r="BF153" i="14"/>
  <c r="T153" i="14"/>
  <c r="R153" i="14"/>
  <c r="P153" i="14"/>
  <c r="BI151" i="14"/>
  <c r="BH151" i="14"/>
  <c r="BG151" i="14"/>
  <c r="BF151" i="14"/>
  <c r="T151" i="14"/>
  <c r="R151" i="14"/>
  <c r="P151" i="14"/>
  <c r="BI149" i="14"/>
  <c r="BH149" i="14"/>
  <c r="BG149" i="14"/>
  <c r="BF149" i="14"/>
  <c r="T149" i="14"/>
  <c r="R149" i="14"/>
  <c r="P149" i="14"/>
  <c r="BI148" i="14"/>
  <c r="BH148" i="14"/>
  <c r="BG148" i="14"/>
  <c r="BF148" i="14"/>
  <c r="T148" i="14"/>
  <c r="R148" i="14"/>
  <c r="P148" i="14"/>
  <c r="BI147" i="14"/>
  <c r="BH147" i="14"/>
  <c r="BG147" i="14"/>
  <c r="BF147" i="14"/>
  <c r="T147" i="14"/>
  <c r="R147" i="14"/>
  <c r="P147" i="14"/>
  <c r="BI145" i="14"/>
  <c r="BH145" i="14"/>
  <c r="BG145" i="14"/>
  <c r="BF145" i="14"/>
  <c r="T145" i="14"/>
  <c r="R145" i="14"/>
  <c r="P145" i="14"/>
  <c r="BI139" i="14"/>
  <c r="BH139" i="14"/>
  <c r="BG139" i="14"/>
  <c r="BF139" i="14"/>
  <c r="T139" i="14"/>
  <c r="R139" i="14"/>
  <c r="P139" i="14"/>
  <c r="BI137" i="14"/>
  <c r="BH137" i="14"/>
  <c r="BG137" i="14"/>
  <c r="BF137" i="14"/>
  <c r="T137" i="14"/>
  <c r="R137" i="14"/>
  <c r="P137" i="14"/>
  <c r="BI135" i="14"/>
  <c r="BH135" i="14"/>
  <c r="BG135" i="14"/>
  <c r="BF135" i="14"/>
  <c r="T135" i="14"/>
  <c r="R135" i="14"/>
  <c r="P135" i="14"/>
  <c r="BI133" i="14"/>
  <c r="BH133" i="14"/>
  <c r="BG133" i="14"/>
  <c r="BF133" i="14"/>
  <c r="T133" i="14"/>
  <c r="R133" i="14"/>
  <c r="P133" i="14"/>
  <c r="BI128" i="14"/>
  <c r="BH128" i="14"/>
  <c r="BG128" i="14"/>
  <c r="BF128" i="14"/>
  <c r="T128" i="14"/>
  <c r="R128" i="14"/>
  <c r="P128" i="14"/>
  <c r="BI126" i="14"/>
  <c r="BH126" i="14"/>
  <c r="BG126" i="14"/>
  <c r="BF126" i="14"/>
  <c r="T126" i="14"/>
  <c r="R126" i="14"/>
  <c r="P126" i="14"/>
  <c r="J120" i="14"/>
  <c r="J119" i="14"/>
  <c r="F119" i="14"/>
  <c r="F117" i="14"/>
  <c r="E115" i="14"/>
  <c r="J94" i="14"/>
  <c r="J93" i="14"/>
  <c r="F93" i="14"/>
  <c r="F91" i="14"/>
  <c r="E89" i="14"/>
  <c r="J20" i="14"/>
  <c r="E20" i="14"/>
  <c r="F120" i="14"/>
  <c r="J19" i="14"/>
  <c r="J14" i="14"/>
  <c r="J117" i="14" s="1"/>
  <c r="E7" i="14"/>
  <c r="E111" i="14" s="1"/>
  <c r="J39" i="13"/>
  <c r="J38" i="13"/>
  <c r="AY109" i="1"/>
  <c r="J37" i="13"/>
  <c r="AX109" i="1"/>
  <c r="BI154" i="13"/>
  <c r="BH154" i="13"/>
  <c r="BG154" i="13"/>
  <c r="BF154" i="13"/>
  <c r="T154" i="13"/>
  <c r="R154" i="13"/>
  <c r="P154" i="13"/>
  <c r="BI150" i="13"/>
  <c r="BH150" i="13"/>
  <c r="BG150" i="13"/>
  <c r="BF150" i="13"/>
  <c r="T150" i="13"/>
  <c r="R150" i="13"/>
  <c r="P150" i="13"/>
  <c r="BI147" i="13"/>
  <c r="BH147" i="13"/>
  <c r="BG147" i="13"/>
  <c r="BF147" i="13"/>
  <c r="T147" i="13"/>
  <c r="R147" i="13"/>
  <c r="P147" i="13"/>
  <c r="BI144" i="13"/>
  <c r="BH144" i="13"/>
  <c r="BG144" i="13"/>
  <c r="BF144" i="13"/>
  <c r="T144" i="13"/>
  <c r="R144" i="13"/>
  <c r="P144" i="13"/>
  <c r="BI139" i="13"/>
  <c r="BH139" i="13"/>
  <c r="BG139" i="13"/>
  <c r="BF139" i="13"/>
  <c r="T139" i="13"/>
  <c r="R139" i="13"/>
  <c r="P139" i="13"/>
  <c r="BI137" i="13"/>
  <c r="BH137" i="13"/>
  <c r="BG137" i="13"/>
  <c r="BF137" i="13"/>
  <c r="T137" i="13"/>
  <c r="R137" i="13"/>
  <c r="P137" i="13"/>
  <c r="BI136" i="13"/>
  <c r="BH136" i="13"/>
  <c r="BG136" i="13"/>
  <c r="BF136" i="13"/>
  <c r="T136" i="13"/>
  <c r="R136" i="13"/>
  <c r="P136" i="13"/>
  <c r="BI135" i="13"/>
  <c r="BH135" i="13"/>
  <c r="BG135" i="13"/>
  <c r="BF135" i="13"/>
  <c r="T135" i="13"/>
  <c r="R135" i="13"/>
  <c r="P135" i="13"/>
  <c r="BI134" i="13"/>
  <c r="BH134" i="13"/>
  <c r="BG134" i="13"/>
  <c r="BF134" i="13"/>
  <c r="T134" i="13"/>
  <c r="R134" i="13"/>
  <c r="P134" i="13"/>
  <c r="BI132" i="13"/>
  <c r="BH132" i="13"/>
  <c r="BG132" i="13"/>
  <c r="BF132" i="13"/>
  <c r="T132" i="13"/>
  <c r="R132" i="13"/>
  <c r="P132" i="13"/>
  <c r="BI130" i="13"/>
  <c r="BH130" i="13"/>
  <c r="BG130" i="13"/>
  <c r="BF130" i="13"/>
  <c r="T130" i="13"/>
  <c r="R130" i="13"/>
  <c r="P130" i="13"/>
  <c r="BI129" i="13"/>
  <c r="BH129" i="13"/>
  <c r="BG129" i="13"/>
  <c r="BF129" i="13"/>
  <c r="T129" i="13"/>
  <c r="R129" i="13"/>
  <c r="P129" i="13"/>
  <c r="BI127" i="13"/>
  <c r="BH127" i="13"/>
  <c r="BG127" i="13"/>
  <c r="BF127" i="13"/>
  <c r="T127" i="13"/>
  <c r="R127" i="13"/>
  <c r="P127" i="13"/>
  <c r="BI126" i="13"/>
  <c r="BH126" i="13"/>
  <c r="BG126" i="13"/>
  <c r="BF126" i="13"/>
  <c r="T126" i="13"/>
  <c r="R126" i="13"/>
  <c r="P126" i="13"/>
  <c r="J120" i="13"/>
  <c r="J119" i="13"/>
  <c r="F119" i="13"/>
  <c r="F117" i="13"/>
  <c r="E115" i="13"/>
  <c r="J94" i="13"/>
  <c r="J93" i="13"/>
  <c r="F93" i="13"/>
  <c r="F91" i="13"/>
  <c r="E89" i="13"/>
  <c r="J20" i="13"/>
  <c r="E20" i="13"/>
  <c r="F120" i="13"/>
  <c r="J19" i="13"/>
  <c r="J14" i="13"/>
  <c r="J91" i="13" s="1"/>
  <c r="E7" i="13"/>
  <c r="E111" i="13"/>
  <c r="J39" i="12"/>
  <c r="J38" i="12"/>
  <c r="AY108" i="1"/>
  <c r="J37" i="12"/>
  <c r="AX108" i="1" s="1"/>
  <c r="BI204" i="12"/>
  <c r="BH204" i="12"/>
  <c r="BG204" i="12"/>
  <c r="BF204" i="12"/>
  <c r="T204" i="12"/>
  <c r="T203" i="12"/>
  <c r="R204" i="12"/>
  <c r="R203" i="12" s="1"/>
  <c r="P204" i="12"/>
  <c r="P203" i="12"/>
  <c r="BI201" i="12"/>
  <c r="BH201" i="12"/>
  <c r="BG201" i="12"/>
  <c r="BF201" i="12"/>
  <c r="T201" i="12"/>
  <c r="R201" i="12"/>
  <c r="P201" i="12"/>
  <c r="BI199" i="12"/>
  <c r="BH199" i="12"/>
  <c r="BG199" i="12"/>
  <c r="BF199" i="12"/>
  <c r="T199" i="12"/>
  <c r="R199" i="12"/>
  <c r="P199" i="12"/>
  <c r="BI195" i="12"/>
  <c r="BH195" i="12"/>
  <c r="BG195" i="12"/>
  <c r="BF195" i="12"/>
  <c r="T195" i="12"/>
  <c r="R195" i="12"/>
  <c r="P195" i="12"/>
  <c r="BI194" i="12"/>
  <c r="BH194" i="12"/>
  <c r="BG194" i="12"/>
  <c r="BF194" i="12"/>
  <c r="T194" i="12"/>
  <c r="R194" i="12"/>
  <c r="P194" i="12"/>
  <c r="BI191" i="12"/>
  <c r="BH191" i="12"/>
  <c r="BG191" i="12"/>
  <c r="BF191" i="12"/>
  <c r="T191" i="12"/>
  <c r="R191" i="12"/>
  <c r="P191" i="12"/>
  <c r="BI185" i="12"/>
  <c r="BH185" i="12"/>
  <c r="BG185" i="12"/>
  <c r="BF185" i="12"/>
  <c r="T185" i="12"/>
  <c r="R185" i="12"/>
  <c r="P185" i="12"/>
  <c r="BI174" i="12"/>
  <c r="BH174" i="12"/>
  <c r="BG174" i="12"/>
  <c r="BF174" i="12"/>
  <c r="T174" i="12"/>
  <c r="R174" i="12"/>
  <c r="P174" i="12"/>
  <c r="BI171" i="12"/>
  <c r="BH171" i="12"/>
  <c r="BG171" i="12"/>
  <c r="BF171" i="12"/>
  <c r="T171" i="12"/>
  <c r="R171" i="12"/>
  <c r="P171" i="12"/>
  <c r="BI169" i="12"/>
  <c r="BH169" i="12"/>
  <c r="BG169" i="12"/>
  <c r="BF169" i="12"/>
  <c r="T169" i="12"/>
  <c r="R169" i="12"/>
  <c r="P169" i="12"/>
  <c r="BI167" i="12"/>
  <c r="BH167" i="12"/>
  <c r="BG167" i="12"/>
  <c r="BF167" i="12"/>
  <c r="T167" i="12"/>
  <c r="R167" i="12"/>
  <c r="P167" i="12"/>
  <c r="BI165" i="12"/>
  <c r="BH165" i="12"/>
  <c r="BG165" i="12"/>
  <c r="BF165" i="12"/>
  <c r="T165" i="12"/>
  <c r="R165" i="12"/>
  <c r="P165" i="12"/>
  <c r="BI163" i="12"/>
  <c r="BH163" i="12"/>
  <c r="BG163" i="12"/>
  <c r="BF163" i="12"/>
  <c r="T163" i="12"/>
  <c r="R163" i="12"/>
  <c r="P163" i="12"/>
  <c r="BI161" i="12"/>
  <c r="BH161" i="12"/>
  <c r="BG161" i="12"/>
  <c r="BF161" i="12"/>
  <c r="T161" i="12"/>
  <c r="R161" i="12"/>
  <c r="P161" i="12"/>
  <c r="BI159" i="12"/>
  <c r="BH159" i="12"/>
  <c r="BG159" i="12"/>
  <c r="BF159" i="12"/>
  <c r="T159" i="12"/>
  <c r="R159" i="12"/>
  <c r="P159" i="12"/>
  <c r="BI157" i="12"/>
  <c r="BH157" i="12"/>
  <c r="BG157" i="12"/>
  <c r="BF157" i="12"/>
  <c r="T157" i="12"/>
  <c r="R157" i="12"/>
  <c r="P157" i="12"/>
  <c r="BI155" i="12"/>
  <c r="BH155" i="12"/>
  <c r="BG155" i="12"/>
  <c r="BF155" i="12"/>
  <c r="T155" i="12"/>
  <c r="R155" i="12"/>
  <c r="P155" i="12"/>
  <c r="BI154" i="12"/>
  <c r="BH154" i="12"/>
  <c r="BG154" i="12"/>
  <c r="BF154" i="12"/>
  <c r="T154" i="12"/>
  <c r="R154" i="12"/>
  <c r="P154" i="12"/>
  <c r="BI152" i="12"/>
  <c r="BH152" i="12"/>
  <c r="BG152" i="12"/>
  <c r="BF152" i="12"/>
  <c r="T152" i="12"/>
  <c r="R152" i="12"/>
  <c r="P152" i="12"/>
  <c r="BI147" i="12"/>
  <c r="BH147" i="12"/>
  <c r="BG147" i="12"/>
  <c r="BF147" i="12"/>
  <c r="T147" i="12"/>
  <c r="R147" i="12"/>
  <c r="P147" i="12"/>
  <c r="BI145" i="12"/>
  <c r="BH145" i="12"/>
  <c r="BG145" i="12"/>
  <c r="BF145" i="12"/>
  <c r="T145" i="12"/>
  <c r="R145" i="12"/>
  <c r="P145" i="12"/>
  <c r="BI144" i="12"/>
  <c r="BH144" i="12"/>
  <c r="BG144" i="12"/>
  <c r="BF144" i="12"/>
  <c r="T144" i="12"/>
  <c r="R144" i="12"/>
  <c r="P144" i="12"/>
  <c r="BI143" i="12"/>
  <c r="BH143" i="12"/>
  <c r="BG143" i="12"/>
  <c r="BF143" i="12"/>
  <c r="T143" i="12"/>
  <c r="R143" i="12"/>
  <c r="P143" i="12"/>
  <c r="BI142" i="12"/>
  <c r="BH142" i="12"/>
  <c r="BG142" i="12"/>
  <c r="BF142" i="12"/>
  <c r="T142" i="12"/>
  <c r="R142" i="12"/>
  <c r="P142" i="12"/>
  <c r="BI141" i="12"/>
  <c r="BH141" i="12"/>
  <c r="BG141" i="12"/>
  <c r="BF141" i="12"/>
  <c r="T141" i="12"/>
  <c r="R141" i="12"/>
  <c r="P141" i="12"/>
  <c r="BI137" i="12"/>
  <c r="BH137" i="12"/>
  <c r="BG137" i="12"/>
  <c r="BF137" i="12"/>
  <c r="T137" i="12"/>
  <c r="R137" i="12"/>
  <c r="P137" i="12"/>
  <c r="BI135" i="12"/>
  <c r="BH135" i="12"/>
  <c r="BG135" i="12"/>
  <c r="BF135" i="12"/>
  <c r="T135" i="12"/>
  <c r="R135" i="12"/>
  <c r="P135" i="12"/>
  <c r="BI134" i="12"/>
  <c r="BH134" i="12"/>
  <c r="BG134" i="12"/>
  <c r="BF134" i="12"/>
  <c r="T134" i="12"/>
  <c r="R134" i="12"/>
  <c r="P134" i="12"/>
  <c r="BI133" i="12"/>
  <c r="BH133" i="12"/>
  <c r="BG133" i="12"/>
  <c r="BF133" i="12"/>
  <c r="T133" i="12"/>
  <c r="R133" i="12"/>
  <c r="P133" i="12"/>
  <c r="BI132" i="12"/>
  <c r="BH132" i="12"/>
  <c r="BG132" i="12"/>
  <c r="BF132" i="12"/>
  <c r="T132" i="12"/>
  <c r="R132" i="12"/>
  <c r="P132" i="12"/>
  <c r="BI131" i="12"/>
  <c r="BH131" i="12"/>
  <c r="BG131" i="12"/>
  <c r="BF131" i="12"/>
  <c r="T131" i="12"/>
  <c r="R131" i="12"/>
  <c r="P131" i="12"/>
  <c r="BI129" i="12"/>
  <c r="BH129" i="12"/>
  <c r="BG129" i="12"/>
  <c r="BF129" i="12"/>
  <c r="T129" i="12"/>
  <c r="R129" i="12"/>
  <c r="P129" i="12"/>
  <c r="BI127" i="12"/>
  <c r="BH127" i="12"/>
  <c r="BG127" i="12"/>
  <c r="BF127" i="12"/>
  <c r="T127" i="12"/>
  <c r="R127" i="12"/>
  <c r="P127" i="12"/>
  <c r="J121" i="12"/>
  <c r="J120" i="12"/>
  <c r="F120" i="12"/>
  <c r="F118" i="12"/>
  <c r="E116" i="12"/>
  <c r="J94" i="12"/>
  <c r="J93" i="12"/>
  <c r="F93" i="12"/>
  <c r="F91" i="12"/>
  <c r="E89" i="12"/>
  <c r="J20" i="12"/>
  <c r="E20" i="12"/>
  <c r="F121" i="12"/>
  <c r="J19" i="12"/>
  <c r="J14" i="12"/>
  <c r="J118" i="12" s="1"/>
  <c r="E7" i="12"/>
  <c r="E112" i="12" s="1"/>
  <c r="J39" i="11"/>
  <c r="J38" i="11"/>
  <c r="AY107" i="1"/>
  <c r="J37" i="11"/>
  <c r="AX107" i="1"/>
  <c r="BI341" i="11"/>
  <c r="BH341" i="11"/>
  <c r="BG341" i="11"/>
  <c r="BF341" i="11"/>
  <c r="T341" i="11"/>
  <c r="R341" i="11"/>
  <c r="P341" i="11"/>
  <c r="BI339" i="11"/>
  <c r="BH339" i="11"/>
  <c r="BG339" i="11"/>
  <c r="BF339" i="11"/>
  <c r="T339" i="11"/>
  <c r="R339" i="11"/>
  <c r="P339" i="11"/>
  <c r="BI337" i="11"/>
  <c r="BH337" i="11"/>
  <c r="BG337" i="11"/>
  <c r="BF337" i="11"/>
  <c r="T337" i="11"/>
  <c r="R337" i="11"/>
  <c r="P337" i="11"/>
  <c r="BI331" i="11"/>
  <c r="BH331" i="11"/>
  <c r="BG331" i="11"/>
  <c r="BF331" i="11"/>
  <c r="T331" i="11"/>
  <c r="R331" i="11"/>
  <c r="P331" i="11"/>
  <c r="BI324" i="11"/>
  <c r="BH324" i="11"/>
  <c r="BG324" i="11"/>
  <c r="BF324" i="11"/>
  <c r="T324" i="11"/>
  <c r="R324" i="11"/>
  <c r="P324" i="11"/>
  <c r="BI319" i="11"/>
  <c r="BH319" i="11"/>
  <c r="BG319" i="11"/>
  <c r="BF319" i="11"/>
  <c r="T319" i="11"/>
  <c r="R319" i="11"/>
  <c r="P319" i="11"/>
  <c r="BI317" i="11"/>
  <c r="BH317" i="11"/>
  <c r="BG317" i="11"/>
  <c r="BF317" i="11"/>
  <c r="T317" i="11"/>
  <c r="R317" i="11"/>
  <c r="P317" i="11"/>
  <c r="BI313" i="11"/>
  <c r="BH313" i="11"/>
  <c r="BG313" i="11"/>
  <c r="BF313" i="11"/>
  <c r="T313" i="11"/>
  <c r="R313" i="11"/>
  <c r="P313" i="11"/>
  <c r="BI309" i="11"/>
  <c r="BH309" i="11"/>
  <c r="BG309" i="11"/>
  <c r="BF309" i="11"/>
  <c r="T309" i="11"/>
  <c r="R309" i="11"/>
  <c r="P309" i="11"/>
  <c r="BI305" i="11"/>
  <c r="BH305" i="11"/>
  <c r="BG305" i="11"/>
  <c r="BF305" i="11"/>
  <c r="T305" i="11"/>
  <c r="R305" i="11"/>
  <c r="P305" i="11"/>
  <c r="BI301" i="11"/>
  <c r="BH301" i="11"/>
  <c r="BG301" i="11"/>
  <c r="BF301" i="11"/>
  <c r="T301" i="11"/>
  <c r="R301" i="11"/>
  <c r="P301" i="11"/>
  <c r="BI293" i="11"/>
  <c r="BH293" i="11"/>
  <c r="BG293" i="11"/>
  <c r="BF293" i="11"/>
  <c r="T293" i="11"/>
  <c r="R293" i="11"/>
  <c r="P293" i="11"/>
  <c r="BI290" i="11"/>
  <c r="BH290" i="11"/>
  <c r="BG290" i="11"/>
  <c r="BF290" i="11"/>
  <c r="T290" i="11"/>
  <c r="R290" i="11"/>
  <c r="P290" i="11"/>
  <c r="BI283" i="11"/>
  <c r="BH283" i="11"/>
  <c r="BG283" i="11"/>
  <c r="BF283" i="11"/>
  <c r="T283" i="11"/>
  <c r="R283" i="11"/>
  <c r="P283" i="11"/>
  <c r="BI280" i="11"/>
  <c r="BH280" i="11"/>
  <c r="BG280" i="11"/>
  <c r="BF280" i="11"/>
  <c r="T280" i="11"/>
  <c r="R280" i="11"/>
  <c r="P280" i="11"/>
  <c r="BI272" i="11"/>
  <c r="BH272" i="11"/>
  <c r="BG272" i="11"/>
  <c r="BF272" i="11"/>
  <c r="T272" i="11"/>
  <c r="R272" i="11"/>
  <c r="P272" i="11"/>
  <c r="BI262" i="11"/>
  <c r="BH262" i="11"/>
  <c r="BG262" i="11"/>
  <c r="BF262" i="11"/>
  <c r="T262" i="11"/>
  <c r="R262" i="11"/>
  <c r="P262" i="11"/>
  <c r="BI260" i="11"/>
  <c r="BH260" i="11"/>
  <c r="BG260" i="11"/>
  <c r="BF260" i="11"/>
  <c r="T260" i="11"/>
  <c r="R260" i="11"/>
  <c r="P260" i="11"/>
  <c r="BI259" i="11"/>
  <c r="BH259" i="11"/>
  <c r="BG259" i="11"/>
  <c r="BF259" i="11"/>
  <c r="T259" i="11"/>
  <c r="R259" i="11"/>
  <c r="P259" i="11"/>
  <c r="BI257" i="11"/>
  <c r="BH257" i="11"/>
  <c r="BG257" i="11"/>
  <c r="BF257" i="11"/>
  <c r="T257" i="11"/>
  <c r="R257" i="11"/>
  <c r="P257" i="11"/>
  <c r="BI255" i="11"/>
  <c r="BH255" i="11"/>
  <c r="BG255" i="11"/>
  <c r="BF255" i="11"/>
  <c r="T255" i="11"/>
  <c r="R255" i="11"/>
  <c r="P255" i="11"/>
  <c r="BI253" i="11"/>
  <c r="BH253" i="11"/>
  <c r="BG253" i="11"/>
  <c r="BF253" i="11"/>
  <c r="T253" i="11"/>
  <c r="R253" i="11"/>
  <c r="P253" i="11"/>
  <c r="BI251" i="11"/>
  <c r="BH251" i="11"/>
  <c r="BG251" i="11"/>
  <c r="BF251" i="11"/>
  <c r="T251" i="11"/>
  <c r="R251" i="11"/>
  <c r="P251" i="11"/>
  <c r="BI250" i="11"/>
  <c r="BH250" i="11"/>
  <c r="BG250" i="11"/>
  <c r="BF250" i="11"/>
  <c r="T250" i="11"/>
  <c r="R250" i="11"/>
  <c r="P250" i="11"/>
  <c r="BI248" i="11"/>
  <c r="BH248" i="11"/>
  <c r="BG248" i="11"/>
  <c r="BF248" i="11"/>
  <c r="T248" i="11"/>
  <c r="R248" i="11"/>
  <c r="P248" i="11"/>
  <c r="BI246" i="11"/>
  <c r="BH246" i="11"/>
  <c r="BG246" i="11"/>
  <c r="BF246" i="11"/>
  <c r="T246" i="11"/>
  <c r="R246" i="11"/>
  <c r="P246" i="11"/>
  <c r="BI245" i="11"/>
  <c r="BH245" i="11"/>
  <c r="BG245" i="11"/>
  <c r="BF245" i="11"/>
  <c r="T245" i="11"/>
  <c r="R245" i="11"/>
  <c r="P245" i="11"/>
  <c r="BI243" i="11"/>
  <c r="BH243" i="11"/>
  <c r="BG243" i="11"/>
  <c r="BF243" i="11"/>
  <c r="T243" i="11"/>
  <c r="R243" i="11"/>
  <c r="P243" i="11"/>
  <c r="BI241" i="11"/>
  <c r="BH241" i="11"/>
  <c r="BG241" i="11"/>
  <c r="BF241" i="11"/>
  <c r="T241" i="11"/>
  <c r="R241" i="11"/>
  <c r="P241" i="11"/>
  <c r="BI239" i="11"/>
  <c r="BH239" i="11"/>
  <c r="BG239" i="11"/>
  <c r="BF239" i="11"/>
  <c r="T239" i="11"/>
  <c r="R239" i="11"/>
  <c r="P239" i="11"/>
  <c r="BI238" i="11"/>
  <c r="BH238" i="11"/>
  <c r="BG238" i="11"/>
  <c r="BF238" i="11"/>
  <c r="T238" i="11"/>
  <c r="R238" i="11"/>
  <c r="P238" i="11"/>
  <c r="BI236" i="11"/>
  <c r="BH236" i="11"/>
  <c r="BG236" i="11"/>
  <c r="BF236" i="11"/>
  <c r="T236" i="11"/>
  <c r="R236" i="11"/>
  <c r="P236" i="11"/>
  <c r="BI234" i="11"/>
  <c r="BH234" i="11"/>
  <c r="BG234" i="11"/>
  <c r="BF234" i="11"/>
  <c r="T234" i="11"/>
  <c r="R234" i="11"/>
  <c r="P234" i="11"/>
  <c r="BI232" i="11"/>
  <c r="BH232" i="11"/>
  <c r="BG232" i="11"/>
  <c r="BF232" i="11"/>
  <c r="T232" i="11"/>
  <c r="R232" i="11"/>
  <c r="P232" i="11"/>
  <c r="BI228" i="11"/>
  <c r="BH228" i="11"/>
  <c r="BG228" i="11"/>
  <c r="BF228" i="11"/>
  <c r="T228" i="11"/>
  <c r="R228" i="11"/>
  <c r="P228" i="11"/>
  <c r="BI226" i="11"/>
  <c r="BH226" i="11"/>
  <c r="BG226" i="11"/>
  <c r="BF226" i="11"/>
  <c r="T226" i="11"/>
  <c r="R226" i="11"/>
  <c r="P226" i="11"/>
  <c r="BI225" i="11"/>
  <c r="BH225" i="11"/>
  <c r="BG225" i="11"/>
  <c r="BF225" i="11"/>
  <c r="T225" i="11"/>
  <c r="R225" i="11"/>
  <c r="P225" i="11"/>
  <c r="BI224" i="11"/>
  <c r="BH224" i="11"/>
  <c r="BG224" i="11"/>
  <c r="BF224" i="11"/>
  <c r="T224" i="11"/>
  <c r="R224" i="11"/>
  <c r="P224" i="11"/>
  <c r="BI218" i="11"/>
  <c r="BH218" i="11"/>
  <c r="BG218" i="11"/>
  <c r="BF218" i="11"/>
  <c r="T218" i="11"/>
  <c r="R218" i="11"/>
  <c r="P218" i="11"/>
  <c r="BI217" i="11"/>
  <c r="BH217" i="11"/>
  <c r="BG217" i="11"/>
  <c r="BF217" i="11"/>
  <c r="T217" i="11"/>
  <c r="R217" i="11"/>
  <c r="P217" i="11"/>
  <c r="BI215" i="11"/>
  <c r="BH215" i="11"/>
  <c r="BG215" i="11"/>
  <c r="BF215" i="11"/>
  <c r="T215" i="11"/>
  <c r="R215" i="11"/>
  <c r="P215" i="11"/>
  <c r="BI209" i="11"/>
  <c r="BH209" i="11"/>
  <c r="BG209" i="11"/>
  <c r="BF209" i="11"/>
  <c r="T209" i="11"/>
  <c r="R209" i="11"/>
  <c r="P209" i="11"/>
  <c r="BI208" i="11"/>
  <c r="BH208" i="11"/>
  <c r="BG208" i="11"/>
  <c r="BF208" i="11"/>
  <c r="T208" i="11"/>
  <c r="R208" i="11"/>
  <c r="P208" i="11"/>
  <c r="BI206" i="11"/>
  <c r="BH206" i="11"/>
  <c r="BG206" i="11"/>
  <c r="BF206" i="11"/>
  <c r="T206" i="11"/>
  <c r="R206" i="11"/>
  <c r="P206" i="11"/>
  <c r="BI205" i="11"/>
  <c r="BH205" i="11"/>
  <c r="BG205" i="11"/>
  <c r="BF205" i="11"/>
  <c r="T205" i="11"/>
  <c r="R205" i="11"/>
  <c r="P205" i="11"/>
  <c r="BI204" i="11"/>
  <c r="BH204" i="11"/>
  <c r="BG204" i="11"/>
  <c r="BF204" i="11"/>
  <c r="T204" i="11"/>
  <c r="R204" i="11"/>
  <c r="P204" i="11"/>
  <c r="BI201" i="11"/>
  <c r="BH201" i="11"/>
  <c r="BG201" i="11"/>
  <c r="BF201" i="11"/>
  <c r="T201" i="11"/>
  <c r="R201" i="11"/>
  <c r="P201" i="11"/>
  <c r="BI199" i="11"/>
  <c r="BH199" i="11"/>
  <c r="BG199" i="11"/>
  <c r="BF199" i="11"/>
  <c r="T199" i="11"/>
  <c r="R199" i="11"/>
  <c r="P199" i="11"/>
  <c r="BI196" i="11"/>
  <c r="BH196" i="11"/>
  <c r="BG196" i="11"/>
  <c r="BF196" i="11"/>
  <c r="T196" i="11"/>
  <c r="R196" i="11"/>
  <c r="P196" i="11"/>
  <c r="BI193" i="11"/>
  <c r="BH193" i="11"/>
  <c r="BG193" i="11"/>
  <c r="BF193" i="11"/>
  <c r="T193" i="11"/>
  <c r="R193" i="11"/>
  <c r="P193" i="11"/>
  <c r="BI192" i="11"/>
  <c r="BH192" i="11"/>
  <c r="BG192" i="11"/>
  <c r="BF192" i="11"/>
  <c r="T192" i="11"/>
  <c r="R192" i="11"/>
  <c r="P192" i="11"/>
  <c r="BI188" i="11"/>
  <c r="BH188" i="11"/>
  <c r="BG188" i="11"/>
  <c r="BF188" i="11"/>
  <c r="T188" i="11"/>
  <c r="R188" i="11"/>
  <c r="P188" i="11"/>
  <c r="BI183" i="11"/>
  <c r="BH183" i="11"/>
  <c r="BG183" i="11"/>
  <c r="BF183" i="11"/>
  <c r="T183" i="11"/>
  <c r="R183" i="11"/>
  <c r="P183" i="11"/>
  <c r="BI180" i="11"/>
  <c r="BH180" i="11"/>
  <c r="BG180" i="11"/>
  <c r="BF180" i="11"/>
  <c r="T180" i="11"/>
  <c r="R180" i="11"/>
  <c r="P180" i="11"/>
  <c r="BI176" i="11"/>
  <c r="BH176" i="11"/>
  <c r="BG176" i="11"/>
  <c r="BF176" i="11"/>
  <c r="T176" i="11"/>
  <c r="R176" i="11"/>
  <c r="P176" i="11"/>
  <c r="BI171" i="11"/>
  <c r="BH171" i="11"/>
  <c r="BG171" i="11"/>
  <c r="BF171" i="11"/>
  <c r="T171" i="11"/>
  <c r="R171" i="11"/>
  <c r="P171" i="11"/>
  <c r="BI169" i="11"/>
  <c r="BH169" i="11"/>
  <c r="BG169" i="11"/>
  <c r="BF169" i="11"/>
  <c r="T169" i="11"/>
  <c r="R169" i="11"/>
  <c r="P169" i="11"/>
  <c r="BI164" i="11"/>
  <c r="BH164" i="11"/>
  <c r="BG164" i="11"/>
  <c r="BF164" i="11"/>
  <c r="T164" i="11"/>
  <c r="R164" i="11"/>
  <c r="P164" i="11"/>
  <c r="BI163" i="11"/>
  <c r="BH163" i="11"/>
  <c r="BG163" i="11"/>
  <c r="BF163" i="11"/>
  <c r="T163" i="11"/>
  <c r="R163" i="11"/>
  <c r="P163" i="11"/>
  <c r="BI161" i="11"/>
  <c r="BH161" i="11"/>
  <c r="BG161" i="11"/>
  <c r="BF161" i="11"/>
  <c r="T161" i="11"/>
  <c r="R161" i="11"/>
  <c r="P161" i="11"/>
  <c r="BI159" i="11"/>
  <c r="BH159" i="11"/>
  <c r="BG159" i="11"/>
  <c r="BF159" i="11"/>
  <c r="T159" i="11"/>
  <c r="R159" i="11"/>
  <c r="P159" i="11"/>
  <c r="BI155" i="11"/>
  <c r="BH155" i="11"/>
  <c r="BG155" i="11"/>
  <c r="BF155" i="11"/>
  <c r="T155" i="11"/>
  <c r="R155" i="11"/>
  <c r="P155" i="11"/>
  <c r="BI150" i="11"/>
  <c r="BH150" i="11"/>
  <c r="BG150" i="11"/>
  <c r="BF150" i="11"/>
  <c r="T150" i="11"/>
  <c r="R150" i="11"/>
  <c r="P150" i="11"/>
  <c r="BI148" i="11"/>
  <c r="BH148" i="11"/>
  <c r="BG148" i="11"/>
  <c r="BF148" i="11"/>
  <c r="T148" i="11"/>
  <c r="R148" i="11"/>
  <c r="P148" i="11"/>
  <c r="BI146" i="11"/>
  <c r="BH146" i="11"/>
  <c r="BG146" i="11"/>
  <c r="BF146" i="11"/>
  <c r="T146" i="11"/>
  <c r="R146" i="11"/>
  <c r="P146" i="11"/>
  <c r="BI144" i="11"/>
  <c r="BH144" i="11"/>
  <c r="BG144" i="11"/>
  <c r="BF144" i="11"/>
  <c r="T144" i="11"/>
  <c r="R144" i="11"/>
  <c r="P144" i="11"/>
  <c r="BI140" i="11"/>
  <c r="BH140" i="11"/>
  <c r="BG140" i="11"/>
  <c r="BF140" i="11"/>
  <c r="T140" i="11"/>
  <c r="R140" i="11"/>
  <c r="P140" i="11"/>
  <c r="BI139" i="11"/>
  <c r="BH139" i="11"/>
  <c r="BG139" i="11"/>
  <c r="BF139" i="11"/>
  <c r="T139" i="11"/>
  <c r="R139" i="11"/>
  <c r="P139" i="11"/>
  <c r="BI138" i="11"/>
  <c r="BH138" i="11"/>
  <c r="BG138" i="11"/>
  <c r="BF138" i="11"/>
  <c r="T138" i="11"/>
  <c r="R138" i="11"/>
  <c r="P138" i="11"/>
  <c r="BI136" i="11"/>
  <c r="BH136" i="11"/>
  <c r="BG136" i="11"/>
  <c r="BF136" i="11"/>
  <c r="T136" i="11"/>
  <c r="R136" i="11"/>
  <c r="P136" i="11"/>
  <c r="BI134" i="11"/>
  <c r="BH134" i="11"/>
  <c r="BG134" i="11"/>
  <c r="BF134" i="11"/>
  <c r="T134" i="11"/>
  <c r="R134" i="11"/>
  <c r="P134" i="11"/>
  <c r="BI132" i="11"/>
  <c r="BH132" i="11"/>
  <c r="BG132" i="11"/>
  <c r="BF132" i="11"/>
  <c r="T132" i="11"/>
  <c r="R132" i="11"/>
  <c r="P132" i="11"/>
  <c r="BI130" i="11"/>
  <c r="BH130" i="11"/>
  <c r="BG130" i="11"/>
  <c r="BF130" i="11"/>
  <c r="T130" i="11"/>
  <c r="R130" i="11"/>
  <c r="P130" i="11"/>
  <c r="BI129" i="11"/>
  <c r="BH129" i="11"/>
  <c r="BG129" i="11"/>
  <c r="BF129" i="11"/>
  <c r="T129" i="11"/>
  <c r="R129" i="11"/>
  <c r="P129" i="11"/>
  <c r="BI126" i="11"/>
  <c r="BH126" i="11"/>
  <c r="BG126" i="11"/>
  <c r="BF126" i="11"/>
  <c r="T126" i="11"/>
  <c r="R126" i="11"/>
  <c r="P126" i="11"/>
  <c r="J120" i="11"/>
  <c r="J119" i="11"/>
  <c r="F119" i="11"/>
  <c r="F117" i="11"/>
  <c r="E115" i="11"/>
  <c r="J94" i="11"/>
  <c r="J93" i="11"/>
  <c r="F93" i="11"/>
  <c r="F91" i="11"/>
  <c r="E89" i="11"/>
  <c r="J20" i="11"/>
  <c r="E20" i="11"/>
  <c r="F120" i="11"/>
  <c r="J19" i="11"/>
  <c r="J14" i="11"/>
  <c r="J117" i="11" s="1"/>
  <c r="E7" i="11"/>
  <c r="E85" i="11" s="1"/>
  <c r="J39" i="10"/>
  <c r="J38" i="10"/>
  <c r="AY105" i="1"/>
  <c r="J37" i="10"/>
  <c r="AX105" i="1" s="1"/>
  <c r="BI143" i="10"/>
  <c r="BH143" i="10"/>
  <c r="BG143" i="10"/>
  <c r="BF143" i="10"/>
  <c r="T143" i="10"/>
  <c r="R143" i="10"/>
  <c r="P143" i="10"/>
  <c r="BI141" i="10"/>
  <c r="BH141" i="10"/>
  <c r="BG141" i="10"/>
  <c r="BF141" i="10"/>
  <c r="T141" i="10"/>
  <c r="R141" i="10"/>
  <c r="P141" i="10"/>
  <c r="BI139" i="10"/>
  <c r="BH139" i="10"/>
  <c r="BG139" i="10"/>
  <c r="BF139" i="10"/>
  <c r="T139" i="10"/>
  <c r="R139" i="10"/>
  <c r="P139" i="10"/>
  <c r="BI137" i="10"/>
  <c r="BH137" i="10"/>
  <c r="BG137" i="10"/>
  <c r="BF137" i="10"/>
  <c r="T137" i="10"/>
  <c r="R137" i="10"/>
  <c r="P137" i="10"/>
  <c r="BI135" i="10"/>
  <c r="BH135" i="10"/>
  <c r="BG135" i="10"/>
  <c r="BF135" i="10"/>
  <c r="T135" i="10"/>
  <c r="R135" i="10"/>
  <c r="P135" i="10"/>
  <c r="BI133" i="10"/>
  <c r="BH133" i="10"/>
  <c r="BG133" i="10"/>
  <c r="BF133" i="10"/>
  <c r="T133" i="10"/>
  <c r="R133" i="10"/>
  <c r="P133" i="10"/>
  <c r="BI131" i="10"/>
  <c r="BH131" i="10"/>
  <c r="BG131" i="10"/>
  <c r="BF131" i="10"/>
  <c r="T131" i="10"/>
  <c r="R131" i="10"/>
  <c r="P131" i="10"/>
  <c r="BI129" i="10"/>
  <c r="BH129" i="10"/>
  <c r="BG129" i="10"/>
  <c r="BF129" i="10"/>
  <c r="T129" i="10"/>
  <c r="R129" i="10"/>
  <c r="P129" i="10"/>
  <c r="BI127" i="10"/>
  <c r="BH127" i="10"/>
  <c r="BG127" i="10"/>
  <c r="BF127" i="10"/>
  <c r="T127" i="10"/>
  <c r="R127" i="10"/>
  <c r="P127" i="10"/>
  <c r="BI126" i="10"/>
  <c r="BH126" i="10"/>
  <c r="BG126" i="10"/>
  <c r="BF126" i="10"/>
  <c r="T126" i="10"/>
  <c r="R126" i="10"/>
  <c r="P126" i="10"/>
  <c r="BI125" i="10"/>
  <c r="BH125" i="10"/>
  <c r="BG125" i="10"/>
  <c r="BF125" i="10"/>
  <c r="T125" i="10"/>
  <c r="R125" i="10"/>
  <c r="P125" i="10"/>
  <c r="BI124" i="10"/>
  <c r="BH124" i="10"/>
  <c r="BG124" i="10"/>
  <c r="BF124" i="10"/>
  <c r="T124" i="10"/>
  <c r="R124" i="10"/>
  <c r="P124" i="10"/>
  <c r="BI123" i="10"/>
  <c r="BH123" i="10"/>
  <c r="BG123" i="10"/>
  <c r="BF123" i="10"/>
  <c r="T123" i="10"/>
  <c r="R123" i="10"/>
  <c r="P123" i="10"/>
  <c r="J118" i="10"/>
  <c r="J117" i="10"/>
  <c r="F117" i="10"/>
  <c r="F115" i="10"/>
  <c r="E113" i="10"/>
  <c r="J94" i="10"/>
  <c r="J93" i="10"/>
  <c r="F93" i="10"/>
  <c r="F91" i="10"/>
  <c r="E89" i="10"/>
  <c r="J20" i="10"/>
  <c r="E20" i="10"/>
  <c r="F118" i="10"/>
  <c r="J19" i="10"/>
  <c r="J14" i="10"/>
  <c r="J115" i="10" s="1"/>
  <c r="E7" i="10"/>
  <c r="E85" i="10" s="1"/>
  <c r="J39" i="9"/>
  <c r="J38" i="9"/>
  <c r="AY104" i="1"/>
  <c r="J37" i="9"/>
  <c r="AX104" i="1"/>
  <c r="BI154" i="9"/>
  <c r="BH154" i="9"/>
  <c r="BG154" i="9"/>
  <c r="BF154" i="9"/>
  <c r="T154" i="9"/>
  <c r="R154" i="9"/>
  <c r="P154" i="9"/>
  <c r="BI150" i="9"/>
  <c r="BH150" i="9"/>
  <c r="BG150" i="9"/>
  <c r="BF150" i="9"/>
  <c r="T150" i="9"/>
  <c r="R150" i="9"/>
  <c r="P150" i="9"/>
  <c r="BI147" i="9"/>
  <c r="BH147" i="9"/>
  <c r="BG147" i="9"/>
  <c r="BF147" i="9"/>
  <c r="T147" i="9"/>
  <c r="R147" i="9"/>
  <c r="P147" i="9"/>
  <c r="BI144" i="9"/>
  <c r="BH144" i="9"/>
  <c r="BG144" i="9"/>
  <c r="BF144" i="9"/>
  <c r="T144" i="9"/>
  <c r="R144" i="9"/>
  <c r="P144" i="9"/>
  <c r="BI139" i="9"/>
  <c r="BH139" i="9"/>
  <c r="BG139" i="9"/>
  <c r="BF139" i="9"/>
  <c r="T139" i="9"/>
  <c r="R139" i="9"/>
  <c r="P139" i="9"/>
  <c r="BI137" i="9"/>
  <c r="BH137" i="9"/>
  <c r="BG137" i="9"/>
  <c r="BF137" i="9"/>
  <c r="T137" i="9"/>
  <c r="R137" i="9"/>
  <c r="P137" i="9"/>
  <c r="BI136" i="9"/>
  <c r="BH136" i="9"/>
  <c r="BG136" i="9"/>
  <c r="BF136" i="9"/>
  <c r="T136" i="9"/>
  <c r="R136" i="9"/>
  <c r="P136" i="9"/>
  <c r="BI135" i="9"/>
  <c r="BH135" i="9"/>
  <c r="BG135" i="9"/>
  <c r="BF135" i="9"/>
  <c r="T135" i="9"/>
  <c r="R135" i="9"/>
  <c r="P135" i="9"/>
  <c r="BI134" i="9"/>
  <c r="BH134" i="9"/>
  <c r="BG134" i="9"/>
  <c r="BF134" i="9"/>
  <c r="T134" i="9"/>
  <c r="R134" i="9"/>
  <c r="P134" i="9"/>
  <c r="BI132" i="9"/>
  <c r="BH132" i="9"/>
  <c r="BG132" i="9"/>
  <c r="BF132" i="9"/>
  <c r="T132" i="9"/>
  <c r="R132" i="9"/>
  <c r="P132" i="9"/>
  <c r="BI130" i="9"/>
  <c r="BH130" i="9"/>
  <c r="BG130" i="9"/>
  <c r="BF130" i="9"/>
  <c r="T130" i="9"/>
  <c r="R130" i="9"/>
  <c r="P130" i="9"/>
  <c r="BI129" i="9"/>
  <c r="BH129" i="9"/>
  <c r="BG129" i="9"/>
  <c r="BF129" i="9"/>
  <c r="T129" i="9"/>
  <c r="R129" i="9"/>
  <c r="P129" i="9"/>
  <c r="BI127" i="9"/>
  <c r="BH127" i="9"/>
  <c r="BG127" i="9"/>
  <c r="BF127" i="9"/>
  <c r="T127" i="9"/>
  <c r="R127" i="9"/>
  <c r="P127" i="9"/>
  <c r="BI126" i="9"/>
  <c r="BH126" i="9"/>
  <c r="BG126" i="9"/>
  <c r="BF126" i="9"/>
  <c r="T126" i="9"/>
  <c r="R126" i="9"/>
  <c r="P126" i="9"/>
  <c r="J120" i="9"/>
  <c r="J119" i="9"/>
  <c r="F119" i="9"/>
  <c r="F117" i="9"/>
  <c r="E115" i="9"/>
  <c r="J94" i="9"/>
  <c r="J93" i="9"/>
  <c r="F93" i="9"/>
  <c r="F91" i="9"/>
  <c r="E89" i="9"/>
  <c r="J20" i="9"/>
  <c r="E20" i="9"/>
  <c r="F120" i="9"/>
  <c r="J19" i="9"/>
  <c r="J14" i="9"/>
  <c r="J117" i="9" s="1"/>
  <c r="E7" i="9"/>
  <c r="E111" i="9"/>
  <c r="J41" i="8"/>
  <c r="J40" i="8"/>
  <c r="AY103" i="1" s="1"/>
  <c r="J39" i="8"/>
  <c r="AX103" i="1"/>
  <c r="BI264" i="8"/>
  <c r="BH264" i="8"/>
  <c r="BG264" i="8"/>
  <c r="BF264" i="8"/>
  <c r="T264" i="8"/>
  <c r="T263" i="8" s="1"/>
  <c r="R264" i="8"/>
  <c r="R263" i="8"/>
  <c r="P264" i="8"/>
  <c r="P263" i="8" s="1"/>
  <c r="BI262" i="8"/>
  <c r="BH262" i="8"/>
  <c r="BG262" i="8"/>
  <c r="BF262" i="8"/>
  <c r="T262" i="8"/>
  <c r="R262" i="8"/>
  <c r="P262" i="8"/>
  <c r="BI261" i="8"/>
  <c r="BH261" i="8"/>
  <c r="BG261" i="8"/>
  <c r="BF261" i="8"/>
  <c r="T261" i="8"/>
  <c r="R261" i="8"/>
  <c r="P261" i="8"/>
  <c r="BI260" i="8"/>
  <c r="BH260" i="8"/>
  <c r="BG260" i="8"/>
  <c r="BF260" i="8"/>
  <c r="T260" i="8"/>
  <c r="R260" i="8"/>
  <c r="P260" i="8"/>
  <c r="BI256" i="8"/>
  <c r="BH256" i="8"/>
  <c r="BG256" i="8"/>
  <c r="BF256" i="8"/>
  <c r="T256" i="8"/>
  <c r="R256" i="8"/>
  <c r="P256" i="8"/>
  <c r="BI254" i="8"/>
  <c r="BH254" i="8"/>
  <c r="BG254" i="8"/>
  <c r="BF254" i="8"/>
  <c r="T254" i="8"/>
  <c r="R254" i="8"/>
  <c r="P254" i="8"/>
  <c r="BI252" i="8"/>
  <c r="BH252" i="8"/>
  <c r="BG252" i="8"/>
  <c r="BF252" i="8"/>
  <c r="T252" i="8"/>
  <c r="R252" i="8"/>
  <c r="P252" i="8"/>
  <c r="BI250" i="8"/>
  <c r="BH250" i="8"/>
  <c r="BG250" i="8"/>
  <c r="BF250" i="8"/>
  <c r="T250" i="8"/>
  <c r="R250" i="8"/>
  <c r="P250" i="8"/>
  <c r="BI248" i="8"/>
  <c r="BH248" i="8"/>
  <c r="BG248" i="8"/>
  <c r="BF248" i="8"/>
  <c r="T248" i="8"/>
  <c r="R248" i="8"/>
  <c r="P248" i="8"/>
  <c r="BI245" i="8"/>
  <c r="BH245" i="8"/>
  <c r="BG245" i="8"/>
  <c r="BF245" i="8"/>
  <c r="T245" i="8"/>
  <c r="T244" i="8"/>
  <c r="R245" i="8"/>
  <c r="R244" i="8" s="1"/>
  <c r="P245" i="8"/>
  <c r="P244" i="8"/>
  <c r="BI241" i="8"/>
  <c r="BH241" i="8"/>
  <c r="BG241" i="8"/>
  <c r="BF241" i="8"/>
  <c r="T241" i="8"/>
  <c r="R241" i="8"/>
  <c r="P241" i="8"/>
  <c r="BI238" i="8"/>
  <c r="BH238" i="8"/>
  <c r="BG238" i="8"/>
  <c r="BF238" i="8"/>
  <c r="T238" i="8"/>
  <c r="R238" i="8"/>
  <c r="P238" i="8"/>
  <c r="BI235" i="8"/>
  <c r="BH235" i="8"/>
  <c r="BG235" i="8"/>
  <c r="BF235" i="8"/>
  <c r="T235" i="8"/>
  <c r="R235" i="8"/>
  <c r="P235" i="8"/>
  <c r="BI232" i="8"/>
  <c r="BH232" i="8"/>
  <c r="BG232" i="8"/>
  <c r="BF232" i="8"/>
  <c r="T232" i="8"/>
  <c r="R232" i="8"/>
  <c r="P232" i="8"/>
  <c r="BI230" i="8"/>
  <c r="BH230" i="8"/>
  <c r="BG230" i="8"/>
  <c r="BF230" i="8"/>
  <c r="T230" i="8"/>
  <c r="R230" i="8"/>
  <c r="P230" i="8"/>
  <c r="BI228" i="8"/>
  <c r="BH228" i="8"/>
  <c r="BG228" i="8"/>
  <c r="BF228" i="8"/>
  <c r="T228" i="8"/>
  <c r="R228" i="8"/>
  <c r="P228" i="8"/>
  <c r="BI226" i="8"/>
  <c r="BH226" i="8"/>
  <c r="BG226" i="8"/>
  <c r="BF226" i="8"/>
  <c r="T226" i="8"/>
  <c r="R226" i="8"/>
  <c r="P226" i="8"/>
  <c r="BI224" i="8"/>
  <c r="BH224" i="8"/>
  <c r="BG224" i="8"/>
  <c r="BF224" i="8"/>
  <c r="T224" i="8"/>
  <c r="R224" i="8"/>
  <c r="P224" i="8"/>
  <c r="BI209" i="8"/>
  <c r="BH209" i="8"/>
  <c r="BG209" i="8"/>
  <c r="BF209" i="8"/>
  <c r="T209" i="8"/>
  <c r="T208" i="8" s="1"/>
  <c r="R209" i="8"/>
  <c r="R208" i="8" s="1"/>
  <c r="P209" i="8"/>
  <c r="P208" i="8" s="1"/>
  <c r="BI207" i="8"/>
  <c r="BH207" i="8"/>
  <c r="BG207" i="8"/>
  <c r="BF207" i="8"/>
  <c r="T207" i="8"/>
  <c r="R207" i="8"/>
  <c r="P207" i="8"/>
  <c r="BI206" i="8"/>
  <c r="BH206" i="8"/>
  <c r="BG206" i="8"/>
  <c r="BF206" i="8"/>
  <c r="T206" i="8"/>
  <c r="R206" i="8"/>
  <c r="P206" i="8"/>
  <c r="BI203" i="8"/>
  <c r="BH203" i="8"/>
  <c r="BG203" i="8"/>
  <c r="BF203" i="8"/>
  <c r="T203" i="8"/>
  <c r="R203" i="8"/>
  <c r="P203" i="8"/>
  <c r="BI200" i="8"/>
  <c r="BH200" i="8"/>
  <c r="BG200" i="8"/>
  <c r="BF200" i="8"/>
  <c r="T200" i="8"/>
  <c r="R200" i="8"/>
  <c r="P200" i="8"/>
  <c r="BI197" i="8"/>
  <c r="BH197" i="8"/>
  <c r="BG197" i="8"/>
  <c r="BF197" i="8"/>
  <c r="T197" i="8"/>
  <c r="R197" i="8"/>
  <c r="P197" i="8"/>
  <c r="BI194" i="8"/>
  <c r="BH194" i="8"/>
  <c r="BG194" i="8"/>
  <c r="BF194" i="8"/>
  <c r="T194" i="8"/>
  <c r="R194" i="8"/>
  <c r="P194" i="8"/>
  <c r="BI191" i="8"/>
  <c r="BH191" i="8"/>
  <c r="BG191" i="8"/>
  <c r="BF191" i="8"/>
  <c r="T191" i="8"/>
  <c r="R191" i="8"/>
  <c r="P191"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78" i="8"/>
  <c r="BH178" i="8"/>
  <c r="BG178" i="8"/>
  <c r="BF178" i="8"/>
  <c r="T178" i="8"/>
  <c r="R178" i="8"/>
  <c r="P178" i="8"/>
  <c r="BI175" i="8"/>
  <c r="BH175" i="8"/>
  <c r="BG175" i="8"/>
  <c r="BF175" i="8"/>
  <c r="T175" i="8"/>
  <c r="R175" i="8"/>
  <c r="P175" i="8"/>
  <c r="BI172" i="8"/>
  <c r="BH172" i="8"/>
  <c r="BG172" i="8"/>
  <c r="BF172" i="8"/>
  <c r="T172" i="8"/>
  <c r="R172" i="8"/>
  <c r="P172" i="8"/>
  <c r="BI171" i="8"/>
  <c r="BH171" i="8"/>
  <c r="BG171" i="8"/>
  <c r="BF171" i="8"/>
  <c r="T171" i="8"/>
  <c r="R171" i="8"/>
  <c r="P171" i="8"/>
  <c r="BI164" i="8"/>
  <c r="BH164" i="8"/>
  <c r="BG164" i="8"/>
  <c r="BF164" i="8"/>
  <c r="T164" i="8"/>
  <c r="R164" i="8"/>
  <c r="P164" i="8"/>
  <c r="BI161" i="8"/>
  <c r="BH161" i="8"/>
  <c r="BG161" i="8"/>
  <c r="BF161" i="8"/>
  <c r="T161" i="8"/>
  <c r="R161" i="8"/>
  <c r="P161" i="8"/>
  <c r="BI159" i="8"/>
  <c r="BH159" i="8"/>
  <c r="BG159" i="8"/>
  <c r="BF159" i="8"/>
  <c r="T159" i="8"/>
  <c r="R159" i="8"/>
  <c r="P159" i="8"/>
  <c r="BI153" i="8"/>
  <c r="BH153" i="8"/>
  <c r="BG153" i="8"/>
  <c r="BF153" i="8"/>
  <c r="T153" i="8"/>
  <c r="R153" i="8"/>
  <c r="P153" i="8"/>
  <c r="BI146" i="8"/>
  <c r="BH146" i="8"/>
  <c r="BG146" i="8"/>
  <c r="BF146" i="8"/>
  <c r="T146" i="8"/>
  <c r="R146" i="8"/>
  <c r="P146" i="8"/>
  <c r="BI143" i="8"/>
  <c r="BH143" i="8"/>
  <c r="BG143" i="8"/>
  <c r="BF143" i="8"/>
  <c r="T143" i="8"/>
  <c r="R143" i="8"/>
  <c r="P143" i="8"/>
  <c r="BI140" i="8"/>
  <c r="BH140" i="8"/>
  <c r="BG140" i="8"/>
  <c r="BF140" i="8"/>
  <c r="T140" i="8"/>
  <c r="T139" i="8" s="1"/>
  <c r="R140" i="8"/>
  <c r="R139" i="8" s="1"/>
  <c r="P140" i="8"/>
  <c r="P139" i="8" s="1"/>
  <c r="J134" i="8"/>
  <c r="J133" i="8"/>
  <c r="F133" i="8"/>
  <c r="F131" i="8"/>
  <c r="E129" i="8"/>
  <c r="J96" i="8"/>
  <c r="J95" i="8"/>
  <c r="F95" i="8"/>
  <c r="F93" i="8"/>
  <c r="E91" i="8"/>
  <c r="J22" i="8"/>
  <c r="E22" i="8"/>
  <c r="F96" i="8"/>
  <c r="J21" i="8"/>
  <c r="J16" i="8"/>
  <c r="J93" i="8" s="1"/>
  <c r="E7" i="8"/>
  <c r="E123" i="8" s="1"/>
  <c r="J41" i="7"/>
  <c r="J40" i="7"/>
  <c r="AY102" i="1"/>
  <c r="J39" i="7"/>
  <c r="AX102" i="1"/>
  <c r="BI227" i="7"/>
  <c r="BH227" i="7"/>
  <c r="BG227" i="7"/>
  <c r="BF227" i="7"/>
  <c r="T227" i="7"/>
  <c r="T226" i="7"/>
  <c r="R227" i="7"/>
  <c r="R226" i="7"/>
  <c r="P227" i="7"/>
  <c r="P226" i="7"/>
  <c r="BI225" i="7"/>
  <c r="BH225" i="7"/>
  <c r="BG225" i="7"/>
  <c r="BF225" i="7"/>
  <c r="T225" i="7"/>
  <c r="R225" i="7"/>
  <c r="P225" i="7"/>
  <c r="BI224" i="7"/>
  <c r="BH224" i="7"/>
  <c r="BG224" i="7"/>
  <c r="BF224" i="7"/>
  <c r="T224" i="7"/>
  <c r="R224" i="7"/>
  <c r="P224" i="7"/>
  <c r="BI223" i="7"/>
  <c r="BH223" i="7"/>
  <c r="BG223" i="7"/>
  <c r="BF223" i="7"/>
  <c r="T223" i="7"/>
  <c r="R223" i="7"/>
  <c r="P223" i="7"/>
  <c r="BI220" i="7"/>
  <c r="BH220" i="7"/>
  <c r="BG220" i="7"/>
  <c r="BF220" i="7"/>
  <c r="T220" i="7"/>
  <c r="R220" i="7"/>
  <c r="P220" i="7"/>
  <c r="BI219" i="7"/>
  <c r="BH219" i="7"/>
  <c r="BG219" i="7"/>
  <c r="BF219" i="7"/>
  <c r="T219" i="7"/>
  <c r="R219" i="7"/>
  <c r="P219" i="7"/>
  <c r="BI217" i="7"/>
  <c r="BH217" i="7"/>
  <c r="BG217" i="7"/>
  <c r="BF217" i="7"/>
  <c r="T217" i="7"/>
  <c r="R217" i="7"/>
  <c r="P217" i="7"/>
  <c r="BI215" i="7"/>
  <c r="BH215" i="7"/>
  <c r="BG215" i="7"/>
  <c r="BF215" i="7"/>
  <c r="T215" i="7"/>
  <c r="R215" i="7"/>
  <c r="P215" i="7"/>
  <c r="BI213" i="7"/>
  <c r="BH213" i="7"/>
  <c r="BG213" i="7"/>
  <c r="BF213" i="7"/>
  <c r="T213" i="7"/>
  <c r="R213" i="7"/>
  <c r="P213" i="7"/>
  <c r="BI211" i="7"/>
  <c r="BH211" i="7"/>
  <c r="BG211" i="7"/>
  <c r="BF211" i="7"/>
  <c r="T211" i="7"/>
  <c r="R211" i="7"/>
  <c r="P211" i="7"/>
  <c r="BI209" i="7"/>
  <c r="BH209" i="7"/>
  <c r="BG209" i="7"/>
  <c r="BF209" i="7"/>
  <c r="T209" i="7"/>
  <c r="R209" i="7"/>
  <c r="P209" i="7"/>
  <c r="BI205" i="7"/>
  <c r="BH205" i="7"/>
  <c r="BG205" i="7"/>
  <c r="BF205" i="7"/>
  <c r="T205" i="7"/>
  <c r="R205" i="7"/>
  <c r="P205" i="7"/>
  <c r="BI202" i="7"/>
  <c r="BH202" i="7"/>
  <c r="BG202" i="7"/>
  <c r="BF202" i="7"/>
  <c r="T202" i="7"/>
  <c r="T201" i="7" s="1"/>
  <c r="R202" i="7"/>
  <c r="R201" i="7" s="1"/>
  <c r="P202" i="7"/>
  <c r="P201" i="7" s="1"/>
  <c r="BI199" i="7"/>
  <c r="BH199" i="7"/>
  <c r="BG199" i="7"/>
  <c r="BF199" i="7"/>
  <c r="T199" i="7"/>
  <c r="T198" i="7" s="1"/>
  <c r="R199" i="7"/>
  <c r="R198" i="7" s="1"/>
  <c r="P199" i="7"/>
  <c r="P198" i="7" s="1"/>
  <c r="BI196" i="7"/>
  <c r="BH196" i="7"/>
  <c r="BG196" i="7"/>
  <c r="BF196" i="7"/>
  <c r="T196" i="7"/>
  <c r="R196" i="7"/>
  <c r="P196" i="7"/>
  <c r="BI193" i="7"/>
  <c r="BH193" i="7"/>
  <c r="BG193" i="7"/>
  <c r="BF193" i="7"/>
  <c r="T193" i="7"/>
  <c r="R193" i="7"/>
  <c r="P193" i="7"/>
  <c r="BI191" i="7"/>
  <c r="BH191" i="7"/>
  <c r="BG191" i="7"/>
  <c r="BF191" i="7"/>
  <c r="T191" i="7"/>
  <c r="R191" i="7"/>
  <c r="P191" i="7"/>
  <c r="BI189" i="7"/>
  <c r="BH189" i="7"/>
  <c r="BG189" i="7"/>
  <c r="BF189" i="7"/>
  <c r="T189" i="7"/>
  <c r="R189" i="7"/>
  <c r="P189" i="7"/>
  <c r="BI187" i="7"/>
  <c r="BH187" i="7"/>
  <c r="BG187" i="7"/>
  <c r="BF187" i="7"/>
  <c r="T187" i="7"/>
  <c r="R187" i="7"/>
  <c r="P187" i="7"/>
  <c r="BI185" i="7"/>
  <c r="BH185" i="7"/>
  <c r="BG185" i="7"/>
  <c r="BF185" i="7"/>
  <c r="T185" i="7"/>
  <c r="R185" i="7"/>
  <c r="P185" i="7"/>
  <c r="BI180" i="7"/>
  <c r="BH180" i="7"/>
  <c r="BG180" i="7"/>
  <c r="BF180" i="7"/>
  <c r="T180" i="7"/>
  <c r="R180" i="7"/>
  <c r="P180" i="7"/>
  <c r="BI178" i="7"/>
  <c r="BH178" i="7"/>
  <c r="BG178" i="7"/>
  <c r="BF178" i="7"/>
  <c r="T178" i="7"/>
  <c r="R178" i="7"/>
  <c r="P178" i="7"/>
  <c r="BI174" i="7"/>
  <c r="BH174" i="7"/>
  <c r="BG174" i="7"/>
  <c r="BF174" i="7"/>
  <c r="T174" i="7"/>
  <c r="R174" i="7"/>
  <c r="P174" i="7"/>
  <c r="BI172" i="7"/>
  <c r="BH172" i="7"/>
  <c r="BG172" i="7"/>
  <c r="BF172" i="7"/>
  <c r="T172" i="7"/>
  <c r="R172" i="7"/>
  <c r="P172" i="7"/>
  <c r="BI167" i="7"/>
  <c r="BH167" i="7"/>
  <c r="BG167" i="7"/>
  <c r="BF167" i="7"/>
  <c r="T167" i="7"/>
  <c r="T166" i="7" s="1"/>
  <c r="R167" i="7"/>
  <c r="R166" i="7"/>
  <c r="P167" i="7"/>
  <c r="P166" i="7" s="1"/>
  <c r="BI161" i="7"/>
  <c r="BH161" i="7"/>
  <c r="BG161" i="7"/>
  <c r="BF161" i="7"/>
  <c r="T161" i="7"/>
  <c r="R161" i="7"/>
  <c r="P161" i="7"/>
  <c r="BI159" i="7"/>
  <c r="BH159" i="7"/>
  <c r="BG159" i="7"/>
  <c r="BF159" i="7"/>
  <c r="T159" i="7"/>
  <c r="R159" i="7"/>
  <c r="P159" i="7"/>
  <c r="BI157" i="7"/>
  <c r="BH157" i="7"/>
  <c r="BG157" i="7"/>
  <c r="BF157" i="7"/>
  <c r="T157" i="7"/>
  <c r="R157" i="7"/>
  <c r="P157" i="7"/>
  <c r="BI156" i="7"/>
  <c r="BH156" i="7"/>
  <c r="BG156" i="7"/>
  <c r="BF156" i="7"/>
  <c r="T156" i="7"/>
  <c r="R156" i="7"/>
  <c r="P156" i="7"/>
  <c r="BI154" i="7"/>
  <c r="BH154" i="7"/>
  <c r="BG154" i="7"/>
  <c r="BF154" i="7"/>
  <c r="T154" i="7"/>
  <c r="R154" i="7"/>
  <c r="P154" i="7"/>
  <c r="BI153" i="7"/>
  <c r="BH153" i="7"/>
  <c r="BG153" i="7"/>
  <c r="BF153" i="7"/>
  <c r="T153" i="7"/>
  <c r="R153" i="7"/>
  <c r="P153" i="7"/>
  <c r="BI151" i="7"/>
  <c r="BH151" i="7"/>
  <c r="BG151" i="7"/>
  <c r="BF151" i="7"/>
  <c r="T151" i="7"/>
  <c r="R151" i="7"/>
  <c r="P151" i="7"/>
  <c r="BI149" i="7"/>
  <c r="BH149" i="7"/>
  <c r="BG149" i="7"/>
  <c r="BF149" i="7"/>
  <c r="T149" i="7"/>
  <c r="R149" i="7"/>
  <c r="P149" i="7"/>
  <c r="BI147" i="7"/>
  <c r="BH147" i="7"/>
  <c r="BG147" i="7"/>
  <c r="BF147" i="7"/>
  <c r="T147" i="7"/>
  <c r="R147" i="7"/>
  <c r="P147" i="7"/>
  <c r="BI146" i="7"/>
  <c r="BH146" i="7"/>
  <c r="BG146" i="7"/>
  <c r="BF146" i="7"/>
  <c r="T146" i="7"/>
  <c r="R146" i="7"/>
  <c r="P146" i="7"/>
  <c r="BI141" i="7"/>
  <c r="BH141" i="7"/>
  <c r="BG141" i="7"/>
  <c r="BF141" i="7"/>
  <c r="T141" i="7"/>
  <c r="R141" i="7"/>
  <c r="P141" i="7"/>
  <c r="BI140" i="7"/>
  <c r="BH140" i="7"/>
  <c r="BG140" i="7"/>
  <c r="BF140" i="7"/>
  <c r="T140" i="7"/>
  <c r="R140" i="7"/>
  <c r="P140" i="7"/>
  <c r="J134" i="7"/>
  <c r="J133" i="7"/>
  <c r="F133" i="7"/>
  <c r="F131" i="7"/>
  <c r="E129" i="7"/>
  <c r="J96" i="7"/>
  <c r="J95" i="7"/>
  <c r="F95" i="7"/>
  <c r="F93" i="7"/>
  <c r="E91" i="7"/>
  <c r="J22" i="7"/>
  <c r="E22" i="7"/>
  <c r="F134" i="7"/>
  <c r="J21" i="7"/>
  <c r="J16" i="7"/>
  <c r="J93" i="7" s="1"/>
  <c r="E7" i="7"/>
  <c r="E85" i="7" s="1"/>
  <c r="J41" i="6"/>
  <c r="J40" i="6"/>
  <c r="AY101" i="1"/>
  <c r="J39" i="6"/>
  <c r="AX101" i="1"/>
  <c r="BI219" i="6"/>
  <c r="BH219" i="6"/>
  <c r="BG219" i="6"/>
  <c r="BF219" i="6"/>
  <c r="T219" i="6"/>
  <c r="T218" i="6"/>
  <c r="T217" i="6" s="1"/>
  <c r="R219" i="6"/>
  <c r="R218" i="6" s="1"/>
  <c r="R217" i="6" s="1"/>
  <c r="P219" i="6"/>
  <c r="P218" i="6"/>
  <c r="P217" i="6" s="1"/>
  <c r="BI216" i="6"/>
  <c r="BH216" i="6"/>
  <c r="BG216" i="6"/>
  <c r="BF216" i="6"/>
  <c r="T216" i="6"/>
  <c r="R216" i="6"/>
  <c r="P216" i="6"/>
  <c r="BI215" i="6"/>
  <c r="BH215" i="6"/>
  <c r="BG215" i="6"/>
  <c r="BF215" i="6"/>
  <c r="T215" i="6"/>
  <c r="R215" i="6"/>
  <c r="P215" i="6"/>
  <c r="BI212" i="6"/>
  <c r="BH212" i="6"/>
  <c r="BG212" i="6"/>
  <c r="BF212" i="6"/>
  <c r="T212" i="6"/>
  <c r="R212" i="6"/>
  <c r="P212" i="6"/>
  <c r="BI210" i="6"/>
  <c r="BH210" i="6"/>
  <c r="BG210" i="6"/>
  <c r="BF210" i="6"/>
  <c r="T210" i="6"/>
  <c r="R210" i="6"/>
  <c r="P210" i="6"/>
  <c r="BI208" i="6"/>
  <c r="BH208" i="6"/>
  <c r="BG208" i="6"/>
  <c r="BF208" i="6"/>
  <c r="T208" i="6"/>
  <c r="R208" i="6"/>
  <c r="P208" i="6"/>
  <c r="BI207" i="6"/>
  <c r="BH207" i="6"/>
  <c r="BG207" i="6"/>
  <c r="BF207" i="6"/>
  <c r="T207" i="6"/>
  <c r="R207" i="6"/>
  <c r="P207" i="6"/>
  <c r="BI204" i="6"/>
  <c r="BH204" i="6"/>
  <c r="BG204" i="6"/>
  <c r="BF204" i="6"/>
  <c r="T204" i="6"/>
  <c r="T203" i="6" s="1"/>
  <c r="R204" i="6"/>
  <c r="R203" i="6"/>
  <c r="P204" i="6"/>
  <c r="P203" i="6" s="1"/>
  <c r="BI201" i="6"/>
  <c r="BH201" i="6"/>
  <c r="BG201" i="6"/>
  <c r="BF201" i="6"/>
  <c r="T201" i="6"/>
  <c r="T200" i="6"/>
  <c r="R201" i="6"/>
  <c r="R200" i="6" s="1"/>
  <c r="P201" i="6"/>
  <c r="P200" i="6"/>
  <c r="BI198" i="6"/>
  <c r="BH198" i="6"/>
  <c r="BG198" i="6"/>
  <c r="BF198" i="6"/>
  <c r="T198" i="6"/>
  <c r="R198" i="6"/>
  <c r="P198" i="6"/>
  <c r="BI196" i="6"/>
  <c r="BH196" i="6"/>
  <c r="BG196" i="6"/>
  <c r="BF196" i="6"/>
  <c r="T196" i="6"/>
  <c r="R196" i="6"/>
  <c r="P196" i="6"/>
  <c r="BI194" i="6"/>
  <c r="BH194" i="6"/>
  <c r="BG194" i="6"/>
  <c r="BF194" i="6"/>
  <c r="T194" i="6"/>
  <c r="R194" i="6"/>
  <c r="P194" i="6"/>
  <c r="BI190" i="6"/>
  <c r="BH190" i="6"/>
  <c r="BG190" i="6"/>
  <c r="BF190" i="6"/>
  <c r="T190" i="6"/>
  <c r="R190" i="6"/>
  <c r="P190" i="6"/>
  <c r="BI188" i="6"/>
  <c r="BH188" i="6"/>
  <c r="BG188" i="6"/>
  <c r="BF188" i="6"/>
  <c r="T188" i="6"/>
  <c r="R188" i="6"/>
  <c r="P188" i="6"/>
  <c r="BI186" i="6"/>
  <c r="BH186" i="6"/>
  <c r="BG186" i="6"/>
  <c r="BF186" i="6"/>
  <c r="T186" i="6"/>
  <c r="R186" i="6"/>
  <c r="P186" i="6"/>
  <c r="BI182" i="6"/>
  <c r="BH182" i="6"/>
  <c r="BG182" i="6"/>
  <c r="BF182" i="6"/>
  <c r="T182" i="6"/>
  <c r="R182" i="6"/>
  <c r="P182" i="6"/>
  <c r="BI180" i="6"/>
  <c r="BH180" i="6"/>
  <c r="BG180" i="6"/>
  <c r="BF180" i="6"/>
  <c r="T180" i="6"/>
  <c r="R180" i="6"/>
  <c r="P180" i="6"/>
  <c r="BI175" i="6"/>
  <c r="BH175" i="6"/>
  <c r="BG175" i="6"/>
  <c r="BF175" i="6"/>
  <c r="T175" i="6"/>
  <c r="R175" i="6"/>
  <c r="P175" i="6"/>
  <c r="BI170" i="6"/>
  <c r="BH170" i="6"/>
  <c r="BG170" i="6"/>
  <c r="BF170" i="6"/>
  <c r="T170" i="6"/>
  <c r="R170" i="6"/>
  <c r="P170" i="6"/>
  <c r="BI168" i="6"/>
  <c r="BH168" i="6"/>
  <c r="BG168" i="6"/>
  <c r="BF168" i="6"/>
  <c r="T168" i="6"/>
  <c r="R168" i="6"/>
  <c r="P168" i="6"/>
  <c r="BI162" i="6"/>
  <c r="BH162" i="6"/>
  <c r="BG162" i="6"/>
  <c r="BF162" i="6"/>
  <c r="T162" i="6"/>
  <c r="R162" i="6"/>
  <c r="P162" i="6"/>
  <c r="BI160" i="6"/>
  <c r="BH160" i="6"/>
  <c r="BG160" i="6"/>
  <c r="BF160" i="6"/>
  <c r="T160" i="6"/>
  <c r="R160" i="6"/>
  <c r="P160" i="6"/>
  <c r="BI155" i="6"/>
  <c r="BH155" i="6"/>
  <c r="BG155" i="6"/>
  <c r="BF155" i="6"/>
  <c r="T155" i="6"/>
  <c r="R155" i="6"/>
  <c r="P155" i="6"/>
  <c r="BI150" i="6"/>
  <c r="BH150" i="6"/>
  <c r="BG150" i="6"/>
  <c r="BF150" i="6"/>
  <c r="T150" i="6"/>
  <c r="T149" i="6" s="1"/>
  <c r="R150" i="6"/>
  <c r="R149" i="6" s="1"/>
  <c r="P150" i="6"/>
  <c r="P149" i="6" s="1"/>
  <c r="BI148" i="6"/>
  <c r="BH148" i="6"/>
  <c r="BG148" i="6"/>
  <c r="BF148" i="6"/>
  <c r="T148" i="6"/>
  <c r="T147" i="6" s="1"/>
  <c r="R148" i="6"/>
  <c r="R147" i="6" s="1"/>
  <c r="P148" i="6"/>
  <c r="P147" i="6" s="1"/>
  <c r="BI145" i="6"/>
  <c r="BH145" i="6"/>
  <c r="BG145" i="6"/>
  <c r="BF145" i="6"/>
  <c r="T145" i="6"/>
  <c r="R145" i="6"/>
  <c r="P145" i="6"/>
  <c r="BI143" i="6"/>
  <c r="BH143" i="6"/>
  <c r="BG143" i="6"/>
  <c r="BF143" i="6"/>
  <c r="T143" i="6"/>
  <c r="R143" i="6"/>
  <c r="P143" i="6"/>
  <c r="BI142" i="6"/>
  <c r="BH142" i="6"/>
  <c r="BG142" i="6"/>
  <c r="BF142" i="6"/>
  <c r="T142" i="6"/>
  <c r="R142" i="6"/>
  <c r="P142" i="6"/>
  <c r="BI140" i="6"/>
  <c r="BH140" i="6"/>
  <c r="BG140" i="6"/>
  <c r="BF140" i="6"/>
  <c r="T140" i="6"/>
  <c r="R140" i="6"/>
  <c r="P140" i="6"/>
  <c r="J134" i="6"/>
  <c r="J133" i="6"/>
  <c r="F133" i="6"/>
  <c r="F131" i="6"/>
  <c r="E129" i="6"/>
  <c r="J96" i="6"/>
  <c r="J95" i="6"/>
  <c r="F95" i="6"/>
  <c r="F93" i="6"/>
  <c r="E91" i="6"/>
  <c r="J22" i="6"/>
  <c r="E22" i="6"/>
  <c r="F134" i="6"/>
  <c r="J21" i="6"/>
  <c r="J16" i="6"/>
  <c r="J93" i="6" s="1"/>
  <c r="E7" i="6"/>
  <c r="E123" i="6" s="1"/>
  <c r="J41" i="5"/>
  <c r="J40" i="5"/>
  <c r="AY100" i="1" s="1"/>
  <c r="J39" i="5"/>
  <c r="AX100" i="1" s="1"/>
  <c r="BI288" i="5"/>
  <c r="BH288" i="5"/>
  <c r="BG288" i="5"/>
  <c r="BF288" i="5"/>
  <c r="T288" i="5"/>
  <c r="T287" i="5" s="1"/>
  <c r="R288" i="5"/>
  <c r="R287" i="5" s="1"/>
  <c r="P288" i="5"/>
  <c r="P287" i="5" s="1"/>
  <c r="BI286" i="5"/>
  <c r="BH286" i="5"/>
  <c r="BG286" i="5"/>
  <c r="BF286" i="5"/>
  <c r="T286" i="5"/>
  <c r="R286" i="5"/>
  <c r="P286" i="5"/>
  <c r="BI285" i="5"/>
  <c r="BH285" i="5"/>
  <c r="BG285" i="5"/>
  <c r="BF285" i="5"/>
  <c r="T285" i="5"/>
  <c r="R285" i="5"/>
  <c r="P285" i="5"/>
  <c r="BI284" i="5"/>
  <c r="BH284" i="5"/>
  <c r="BG284" i="5"/>
  <c r="BF284" i="5"/>
  <c r="T284" i="5"/>
  <c r="R284" i="5"/>
  <c r="P284" i="5"/>
  <c r="BI280" i="5"/>
  <c r="BH280" i="5"/>
  <c r="BG280" i="5"/>
  <c r="BF280" i="5"/>
  <c r="T280" i="5"/>
  <c r="R280" i="5"/>
  <c r="P280" i="5"/>
  <c r="BI278" i="5"/>
  <c r="BH278" i="5"/>
  <c r="BG278" i="5"/>
  <c r="BF278" i="5"/>
  <c r="T278" i="5"/>
  <c r="R278" i="5"/>
  <c r="P278" i="5"/>
  <c r="BI276" i="5"/>
  <c r="BH276" i="5"/>
  <c r="BG276" i="5"/>
  <c r="BF276" i="5"/>
  <c r="T276" i="5"/>
  <c r="R276" i="5"/>
  <c r="P276" i="5"/>
  <c r="BI274" i="5"/>
  <c r="BH274" i="5"/>
  <c r="BG274" i="5"/>
  <c r="BF274" i="5"/>
  <c r="T274" i="5"/>
  <c r="R274" i="5"/>
  <c r="P274" i="5"/>
  <c r="BI272" i="5"/>
  <c r="BH272" i="5"/>
  <c r="BG272" i="5"/>
  <c r="BF272" i="5"/>
  <c r="T272" i="5"/>
  <c r="R272" i="5"/>
  <c r="P272" i="5"/>
  <c r="BI270" i="5"/>
  <c r="BH270" i="5"/>
  <c r="BG270" i="5"/>
  <c r="BF270" i="5"/>
  <c r="T270" i="5"/>
  <c r="R270" i="5"/>
  <c r="P270" i="5"/>
  <c r="BI268" i="5"/>
  <c r="BH268" i="5"/>
  <c r="BG268" i="5"/>
  <c r="BF268" i="5"/>
  <c r="T268" i="5"/>
  <c r="R268" i="5"/>
  <c r="P268" i="5"/>
  <c r="BI266" i="5"/>
  <c r="BH266" i="5"/>
  <c r="BG266" i="5"/>
  <c r="BF266" i="5"/>
  <c r="T266" i="5"/>
  <c r="R266" i="5"/>
  <c r="P266" i="5"/>
  <c r="BI264" i="5"/>
  <c r="BH264" i="5"/>
  <c r="BG264" i="5"/>
  <c r="BF264" i="5"/>
  <c r="T264" i="5"/>
  <c r="R264" i="5"/>
  <c r="P264" i="5"/>
  <c r="BI262" i="5"/>
  <c r="BH262" i="5"/>
  <c r="BG262" i="5"/>
  <c r="BF262" i="5"/>
  <c r="T262" i="5"/>
  <c r="R262" i="5"/>
  <c r="P262" i="5"/>
  <c r="BI260" i="5"/>
  <c r="BH260" i="5"/>
  <c r="BG260" i="5"/>
  <c r="BF260" i="5"/>
  <c r="T260" i="5"/>
  <c r="T259" i="5"/>
  <c r="R260" i="5"/>
  <c r="R259" i="5" s="1"/>
  <c r="P260" i="5"/>
  <c r="P259" i="5"/>
  <c r="BI256" i="5"/>
  <c r="BH256" i="5"/>
  <c r="BG256" i="5"/>
  <c r="BF256" i="5"/>
  <c r="T256" i="5"/>
  <c r="R256" i="5"/>
  <c r="P256" i="5"/>
  <c r="BI254" i="5"/>
  <c r="BH254" i="5"/>
  <c r="BG254" i="5"/>
  <c r="BF254" i="5"/>
  <c r="T254" i="5"/>
  <c r="R254" i="5"/>
  <c r="P254" i="5"/>
  <c r="BI252" i="5"/>
  <c r="BH252" i="5"/>
  <c r="BG252" i="5"/>
  <c r="BF252" i="5"/>
  <c r="T252" i="5"/>
  <c r="R252" i="5"/>
  <c r="P252" i="5"/>
  <c r="BI248" i="5"/>
  <c r="BH248" i="5"/>
  <c r="BG248" i="5"/>
  <c r="BF248" i="5"/>
  <c r="T248" i="5"/>
  <c r="R248" i="5"/>
  <c r="P248" i="5"/>
  <c r="BI246" i="5"/>
  <c r="BH246" i="5"/>
  <c r="BG246" i="5"/>
  <c r="BF246" i="5"/>
  <c r="T246" i="5"/>
  <c r="R246" i="5"/>
  <c r="P246" i="5"/>
  <c r="BI244" i="5"/>
  <c r="BH244" i="5"/>
  <c r="BG244" i="5"/>
  <c r="BF244" i="5"/>
  <c r="T244" i="5"/>
  <c r="R244" i="5"/>
  <c r="P244" i="5"/>
  <c r="BI242" i="5"/>
  <c r="BH242" i="5"/>
  <c r="BG242" i="5"/>
  <c r="BF242" i="5"/>
  <c r="T242" i="5"/>
  <c r="R242" i="5"/>
  <c r="P242" i="5"/>
  <c r="BI239" i="5"/>
  <c r="BH239" i="5"/>
  <c r="BG239" i="5"/>
  <c r="BF239" i="5"/>
  <c r="T239" i="5"/>
  <c r="R239" i="5"/>
  <c r="P239" i="5"/>
  <c r="BI237" i="5"/>
  <c r="BH237" i="5"/>
  <c r="BG237" i="5"/>
  <c r="BF237" i="5"/>
  <c r="T237" i="5"/>
  <c r="R237" i="5"/>
  <c r="P237" i="5"/>
  <c r="BI235" i="5"/>
  <c r="BH235" i="5"/>
  <c r="BG235" i="5"/>
  <c r="BF235" i="5"/>
  <c r="T235" i="5"/>
  <c r="R235" i="5"/>
  <c r="P235" i="5"/>
  <c r="BI233" i="5"/>
  <c r="BH233" i="5"/>
  <c r="BG233" i="5"/>
  <c r="BF233" i="5"/>
  <c r="T233" i="5"/>
  <c r="R233" i="5"/>
  <c r="P233" i="5"/>
  <c r="BI230" i="5"/>
  <c r="BH230" i="5"/>
  <c r="BG230" i="5"/>
  <c r="BF230" i="5"/>
  <c r="T230" i="5"/>
  <c r="R230" i="5"/>
  <c r="P230" i="5"/>
  <c r="BI228" i="5"/>
  <c r="BH228" i="5"/>
  <c r="BG228" i="5"/>
  <c r="BF228" i="5"/>
  <c r="T228" i="5"/>
  <c r="R228" i="5"/>
  <c r="P228" i="5"/>
  <c r="BI216" i="5"/>
  <c r="BH216" i="5"/>
  <c r="BG216" i="5"/>
  <c r="BF216" i="5"/>
  <c r="T216" i="5"/>
  <c r="T215" i="5" s="1"/>
  <c r="R216" i="5"/>
  <c r="R215" i="5" s="1"/>
  <c r="P216" i="5"/>
  <c r="P215" i="5" s="1"/>
  <c r="BI213" i="5"/>
  <c r="BH213" i="5"/>
  <c r="BG213" i="5"/>
  <c r="BF213" i="5"/>
  <c r="T213" i="5"/>
  <c r="R213" i="5"/>
  <c r="P213" i="5"/>
  <c r="BI211" i="5"/>
  <c r="BH211" i="5"/>
  <c r="BG211" i="5"/>
  <c r="BF211" i="5"/>
  <c r="T211" i="5"/>
  <c r="R211" i="5"/>
  <c r="P211" i="5"/>
  <c r="BI209" i="5"/>
  <c r="BH209" i="5"/>
  <c r="BG209" i="5"/>
  <c r="BF209" i="5"/>
  <c r="T209" i="5"/>
  <c r="R209" i="5"/>
  <c r="P209" i="5"/>
  <c r="BI207" i="5"/>
  <c r="BH207" i="5"/>
  <c r="BG207" i="5"/>
  <c r="BF207" i="5"/>
  <c r="T207" i="5"/>
  <c r="R207" i="5"/>
  <c r="P207" i="5"/>
  <c r="BI205" i="5"/>
  <c r="BH205" i="5"/>
  <c r="BG205" i="5"/>
  <c r="BF205" i="5"/>
  <c r="T205" i="5"/>
  <c r="R205" i="5"/>
  <c r="P205" i="5"/>
  <c r="BI203" i="5"/>
  <c r="BH203" i="5"/>
  <c r="BG203" i="5"/>
  <c r="BF203" i="5"/>
  <c r="T203" i="5"/>
  <c r="R203" i="5"/>
  <c r="P203" i="5"/>
  <c r="BI201" i="5"/>
  <c r="BH201" i="5"/>
  <c r="BG201" i="5"/>
  <c r="BF201" i="5"/>
  <c r="T201" i="5"/>
  <c r="R201" i="5"/>
  <c r="P201" i="5"/>
  <c r="BI197" i="5"/>
  <c r="BH197" i="5"/>
  <c r="BG197" i="5"/>
  <c r="BF197" i="5"/>
  <c r="T197" i="5"/>
  <c r="R197" i="5"/>
  <c r="P197" i="5"/>
  <c r="BI194" i="5"/>
  <c r="BH194" i="5"/>
  <c r="BG194" i="5"/>
  <c r="BF194" i="5"/>
  <c r="T194" i="5"/>
  <c r="R194" i="5"/>
  <c r="P194" i="5"/>
  <c r="BI192" i="5"/>
  <c r="BH192" i="5"/>
  <c r="BG192" i="5"/>
  <c r="BF192" i="5"/>
  <c r="T192" i="5"/>
  <c r="R192" i="5"/>
  <c r="P192" i="5"/>
  <c r="BI185" i="5"/>
  <c r="BH185" i="5"/>
  <c r="BG185" i="5"/>
  <c r="BF185" i="5"/>
  <c r="T185" i="5"/>
  <c r="R185" i="5"/>
  <c r="P185" i="5"/>
  <c r="BI176" i="5"/>
  <c r="BH176" i="5"/>
  <c r="BG176" i="5"/>
  <c r="BF176" i="5"/>
  <c r="T176" i="5"/>
  <c r="R176" i="5"/>
  <c r="P176" i="5"/>
  <c r="BI173" i="5"/>
  <c r="BH173" i="5"/>
  <c r="BG173" i="5"/>
  <c r="BF173" i="5"/>
  <c r="T173" i="5"/>
  <c r="R173" i="5"/>
  <c r="P173" i="5"/>
  <c r="BI170" i="5"/>
  <c r="BH170" i="5"/>
  <c r="BG170" i="5"/>
  <c r="BF170" i="5"/>
  <c r="T170" i="5"/>
  <c r="R170" i="5"/>
  <c r="P170" i="5"/>
  <c r="BI167" i="5"/>
  <c r="BH167" i="5"/>
  <c r="BG167" i="5"/>
  <c r="BF167" i="5"/>
  <c r="T167" i="5"/>
  <c r="R167" i="5"/>
  <c r="P167" i="5"/>
  <c r="BI165" i="5"/>
  <c r="BH165" i="5"/>
  <c r="BG165" i="5"/>
  <c r="BF165" i="5"/>
  <c r="T165" i="5"/>
  <c r="R165" i="5"/>
  <c r="P165" i="5"/>
  <c r="BI162" i="5"/>
  <c r="BH162" i="5"/>
  <c r="BG162" i="5"/>
  <c r="BF162" i="5"/>
  <c r="T162" i="5"/>
  <c r="R162" i="5"/>
  <c r="P162" i="5"/>
  <c r="BI161" i="5"/>
  <c r="BH161" i="5"/>
  <c r="BG161" i="5"/>
  <c r="BF161" i="5"/>
  <c r="T161" i="5"/>
  <c r="R161" i="5"/>
  <c r="P161" i="5"/>
  <c r="BI159" i="5"/>
  <c r="BH159" i="5"/>
  <c r="BG159" i="5"/>
  <c r="BF159" i="5"/>
  <c r="T159" i="5"/>
  <c r="R159" i="5"/>
  <c r="P159" i="5"/>
  <c r="BI156" i="5"/>
  <c r="BH156" i="5"/>
  <c r="BG156" i="5"/>
  <c r="BF156" i="5"/>
  <c r="T156" i="5"/>
  <c r="R156" i="5"/>
  <c r="P156" i="5"/>
  <c r="BI154" i="5"/>
  <c r="BH154" i="5"/>
  <c r="BG154" i="5"/>
  <c r="BF154" i="5"/>
  <c r="T154" i="5"/>
  <c r="R154" i="5"/>
  <c r="P154" i="5"/>
  <c r="BI152" i="5"/>
  <c r="BH152" i="5"/>
  <c r="BG152" i="5"/>
  <c r="BF152" i="5"/>
  <c r="T152" i="5"/>
  <c r="R152" i="5"/>
  <c r="P152" i="5"/>
  <c r="BI149" i="5"/>
  <c r="BH149" i="5"/>
  <c r="BG149" i="5"/>
  <c r="BF149" i="5"/>
  <c r="T149" i="5"/>
  <c r="R149" i="5"/>
  <c r="P149" i="5"/>
  <c r="BI147" i="5"/>
  <c r="BH147" i="5"/>
  <c r="BG147" i="5"/>
  <c r="BF147" i="5"/>
  <c r="T147" i="5"/>
  <c r="R147" i="5"/>
  <c r="P147" i="5"/>
  <c r="BI144" i="5"/>
  <c r="BH144" i="5"/>
  <c r="BG144" i="5"/>
  <c r="BF144" i="5"/>
  <c r="T144" i="5"/>
  <c r="R144" i="5"/>
  <c r="P144" i="5"/>
  <c r="BI142" i="5"/>
  <c r="BH142" i="5"/>
  <c r="BG142" i="5"/>
  <c r="BF142" i="5"/>
  <c r="T142" i="5"/>
  <c r="R142" i="5"/>
  <c r="P142" i="5"/>
  <c r="J136" i="5"/>
  <c r="J135" i="5"/>
  <c r="F135" i="5"/>
  <c r="F133" i="5"/>
  <c r="E131" i="5"/>
  <c r="J96" i="5"/>
  <c r="J95" i="5"/>
  <c r="F95" i="5"/>
  <c r="F93" i="5"/>
  <c r="E91" i="5"/>
  <c r="J22" i="5"/>
  <c r="E22" i="5"/>
  <c r="F136" i="5" s="1"/>
  <c r="J21" i="5"/>
  <c r="J16" i="5"/>
  <c r="J133" i="5"/>
  <c r="E7" i="5"/>
  <c r="E125" i="5"/>
  <c r="J41" i="4"/>
  <c r="J40" i="4"/>
  <c r="AY99" i="1"/>
  <c r="J39" i="4"/>
  <c r="AX99" i="1" s="1"/>
  <c r="BI250" i="4"/>
  <c r="BH250" i="4"/>
  <c r="BG250" i="4"/>
  <c r="BF250" i="4"/>
  <c r="T250" i="4"/>
  <c r="T249" i="4" s="1"/>
  <c r="R250" i="4"/>
  <c r="R249" i="4" s="1"/>
  <c r="P250" i="4"/>
  <c r="P249" i="4" s="1"/>
  <c r="BI248" i="4"/>
  <c r="BH248" i="4"/>
  <c r="BG248" i="4"/>
  <c r="BF248" i="4"/>
  <c r="T248" i="4"/>
  <c r="R248" i="4"/>
  <c r="P248" i="4"/>
  <c r="BI247" i="4"/>
  <c r="BH247" i="4"/>
  <c r="BG247" i="4"/>
  <c r="BF247" i="4"/>
  <c r="T247" i="4"/>
  <c r="R247" i="4"/>
  <c r="P247" i="4"/>
  <c r="BI246" i="4"/>
  <c r="BH246" i="4"/>
  <c r="BG246" i="4"/>
  <c r="BF246" i="4"/>
  <c r="T246" i="4"/>
  <c r="R246" i="4"/>
  <c r="P246" i="4"/>
  <c r="BI243" i="4"/>
  <c r="BH243" i="4"/>
  <c r="BG243" i="4"/>
  <c r="BF243" i="4"/>
  <c r="T243" i="4"/>
  <c r="R243" i="4"/>
  <c r="P243" i="4"/>
  <c r="BI242" i="4"/>
  <c r="BH242" i="4"/>
  <c r="BG242" i="4"/>
  <c r="BF242" i="4"/>
  <c r="T242" i="4"/>
  <c r="R242" i="4"/>
  <c r="P242" i="4"/>
  <c r="BI240" i="4"/>
  <c r="BH240" i="4"/>
  <c r="BG240" i="4"/>
  <c r="BF240" i="4"/>
  <c r="T240" i="4"/>
  <c r="R240" i="4"/>
  <c r="P240" i="4"/>
  <c r="BI238" i="4"/>
  <c r="BH238" i="4"/>
  <c r="BG238" i="4"/>
  <c r="BF238" i="4"/>
  <c r="T238" i="4"/>
  <c r="R238" i="4"/>
  <c r="P238" i="4"/>
  <c r="BI236" i="4"/>
  <c r="BH236" i="4"/>
  <c r="BG236" i="4"/>
  <c r="BF236" i="4"/>
  <c r="T236" i="4"/>
  <c r="R236" i="4"/>
  <c r="P236" i="4"/>
  <c r="BI234" i="4"/>
  <c r="BH234" i="4"/>
  <c r="BG234" i="4"/>
  <c r="BF234" i="4"/>
  <c r="T234" i="4"/>
  <c r="R234" i="4"/>
  <c r="P234" i="4"/>
  <c r="BI232" i="4"/>
  <c r="BH232" i="4"/>
  <c r="BG232" i="4"/>
  <c r="BF232" i="4"/>
  <c r="T232" i="4"/>
  <c r="R232" i="4"/>
  <c r="P232" i="4"/>
  <c r="BI227" i="4"/>
  <c r="BH227" i="4"/>
  <c r="BG227" i="4"/>
  <c r="BF227" i="4"/>
  <c r="T227" i="4"/>
  <c r="R227" i="4"/>
  <c r="P227" i="4"/>
  <c r="BI224" i="4"/>
  <c r="BH224" i="4"/>
  <c r="BG224" i="4"/>
  <c r="BF224" i="4"/>
  <c r="T224" i="4"/>
  <c r="T223" i="4"/>
  <c r="R224" i="4"/>
  <c r="R223" i="4"/>
  <c r="P224" i="4"/>
  <c r="P223" i="4"/>
  <c r="BI221" i="4"/>
  <c r="BH221" i="4"/>
  <c r="BG221" i="4"/>
  <c r="BF221" i="4"/>
  <c r="T221" i="4"/>
  <c r="T220" i="4"/>
  <c r="R221" i="4"/>
  <c r="R220" i="4" s="1"/>
  <c r="P221" i="4"/>
  <c r="P220" i="4"/>
  <c r="BI218" i="4"/>
  <c r="BH218" i="4"/>
  <c r="BG218" i="4"/>
  <c r="BF218" i="4"/>
  <c r="T218" i="4"/>
  <c r="R218" i="4"/>
  <c r="P218" i="4"/>
  <c r="BI216" i="4"/>
  <c r="BH216" i="4"/>
  <c r="BG216" i="4"/>
  <c r="BF216" i="4"/>
  <c r="T216" i="4"/>
  <c r="R216" i="4"/>
  <c r="P216" i="4"/>
  <c r="BI211" i="4"/>
  <c r="BH211" i="4"/>
  <c r="BG211" i="4"/>
  <c r="BF211" i="4"/>
  <c r="T211" i="4"/>
  <c r="R211" i="4"/>
  <c r="P211" i="4"/>
  <c r="BI205" i="4"/>
  <c r="BH205" i="4"/>
  <c r="BG205" i="4"/>
  <c r="BF205" i="4"/>
  <c r="T205" i="4"/>
  <c r="R205" i="4"/>
  <c r="P205" i="4"/>
  <c r="BI203" i="4"/>
  <c r="BH203" i="4"/>
  <c r="BG203" i="4"/>
  <c r="BF203" i="4"/>
  <c r="T203" i="4"/>
  <c r="R203" i="4"/>
  <c r="P203" i="4"/>
  <c r="BI197" i="4"/>
  <c r="BH197" i="4"/>
  <c r="BG197" i="4"/>
  <c r="BF197" i="4"/>
  <c r="T197" i="4"/>
  <c r="R197" i="4"/>
  <c r="P197" i="4"/>
  <c r="BI196" i="4"/>
  <c r="BH196" i="4"/>
  <c r="BG196" i="4"/>
  <c r="BF196" i="4"/>
  <c r="T196" i="4"/>
  <c r="R196" i="4"/>
  <c r="P196" i="4"/>
  <c r="BI191" i="4"/>
  <c r="BH191" i="4"/>
  <c r="BG191" i="4"/>
  <c r="BF191" i="4"/>
  <c r="T191" i="4"/>
  <c r="R191" i="4"/>
  <c r="P191" i="4"/>
  <c r="BI189" i="4"/>
  <c r="BH189" i="4"/>
  <c r="BG189" i="4"/>
  <c r="BF189" i="4"/>
  <c r="T189" i="4"/>
  <c r="R189" i="4"/>
  <c r="P189" i="4"/>
  <c r="BI187" i="4"/>
  <c r="BH187" i="4"/>
  <c r="BG187" i="4"/>
  <c r="BF187" i="4"/>
  <c r="T187" i="4"/>
  <c r="R187" i="4"/>
  <c r="P187" i="4"/>
  <c r="BI179" i="4"/>
  <c r="BH179" i="4"/>
  <c r="BG179" i="4"/>
  <c r="BF179" i="4"/>
  <c r="T179" i="4"/>
  <c r="R179" i="4"/>
  <c r="P179" i="4"/>
  <c r="BI177" i="4"/>
  <c r="BH177" i="4"/>
  <c r="BG177" i="4"/>
  <c r="BF177" i="4"/>
  <c r="T177" i="4"/>
  <c r="R177" i="4"/>
  <c r="P177" i="4"/>
  <c r="BI173" i="4"/>
  <c r="BH173" i="4"/>
  <c r="BG173" i="4"/>
  <c r="BF173" i="4"/>
  <c r="T173" i="4"/>
  <c r="R173" i="4"/>
  <c r="P173" i="4"/>
  <c r="BI171" i="4"/>
  <c r="BH171" i="4"/>
  <c r="BG171" i="4"/>
  <c r="BF171" i="4"/>
  <c r="T171" i="4"/>
  <c r="R171" i="4"/>
  <c r="P171" i="4"/>
  <c r="BI166" i="4"/>
  <c r="BH166" i="4"/>
  <c r="BG166" i="4"/>
  <c r="BF166" i="4"/>
  <c r="T166" i="4"/>
  <c r="T165" i="4"/>
  <c r="R166" i="4"/>
  <c r="R165" i="4" s="1"/>
  <c r="P166" i="4"/>
  <c r="P165" i="4"/>
  <c r="BI161" i="4"/>
  <c r="BH161" i="4"/>
  <c r="BG161" i="4"/>
  <c r="BF161" i="4"/>
  <c r="T161" i="4"/>
  <c r="R161" i="4"/>
  <c r="P161" i="4"/>
  <c r="BI159" i="4"/>
  <c r="BH159" i="4"/>
  <c r="BG159" i="4"/>
  <c r="BF159" i="4"/>
  <c r="T159" i="4"/>
  <c r="R159" i="4"/>
  <c r="P159" i="4"/>
  <c r="BI157" i="4"/>
  <c r="BH157" i="4"/>
  <c r="BG157" i="4"/>
  <c r="BF157" i="4"/>
  <c r="T157" i="4"/>
  <c r="R157" i="4"/>
  <c r="P157" i="4"/>
  <c r="BI156" i="4"/>
  <c r="BH156" i="4"/>
  <c r="BG156" i="4"/>
  <c r="BF156" i="4"/>
  <c r="T156" i="4"/>
  <c r="R156" i="4"/>
  <c r="P156" i="4"/>
  <c r="BI153" i="4"/>
  <c r="BH153" i="4"/>
  <c r="BG153" i="4"/>
  <c r="BF153" i="4"/>
  <c r="T153" i="4"/>
  <c r="R153" i="4"/>
  <c r="P153"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5" i="4"/>
  <c r="BH145" i="4"/>
  <c r="BG145" i="4"/>
  <c r="BF145" i="4"/>
  <c r="T145" i="4"/>
  <c r="R145" i="4"/>
  <c r="P145" i="4"/>
  <c r="BI141" i="4"/>
  <c r="BH141" i="4"/>
  <c r="BG141" i="4"/>
  <c r="BF141" i="4"/>
  <c r="T141" i="4"/>
  <c r="R141" i="4"/>
  <c r="P141" i="4"/>
  <c r="BI140" i="4"/>
  <c r="BH140" i="4"/>
  <c r="BG140" i="4"/>
  <c r="BF140" i="4"/>
  <c r="T140" i="4"/>
  <c r="R140" i="4"/>
  <c r="P140" i="4"/>
  <c r="J134" i="4"/>
  <c r="J133" i="4"/>
  <c r="F133" i="4"/>
  <c r="F131" i="4"/>
  <c r="E129" i="4"/>
  <c r="J96" i="4"/>
  <c r="J95" i="4"/>
  <c r="F95" i="4"/>
  <c r="F93" i="4"/>
  <c r="E91" i="4"/>
  <c r="J22" i="4"/>
  <c r="E22" i="4"/>
  <c r="F134" i="4" s="1"/>
  <c r="J21" i="4"/>
  <c r="J16" i="4"/>
  <c r="J131" i="4"/>
  <c r="E7" i="4"/>
  <c r="E123" i="4" s="1"/>
  <c r="J39" i="3"/>
  <c r="J38" i="3"/>
  <c r="AY97" i="1" s="1"/>
  <c r="J37" i="3"/>
  <c r="AX97" i="1"/>
  <c r="BI282" i="3"/>
  <c r="BH282" i="3"/>
  <c r="BG282" i="3"/>
  <c r="BF282" i="3"/>
  <c r="T282" i="3"/>
  <c r="R282" i="3"/>
  <c r="P282" i="3"/>
  <c r="BI280" i="3"/>
  <c r="BH280" i="3"/>
  <c r="BG280" i="3"/>
  <c r="BF280" i="3"/>
  <c r="T280" i="3"/>
  <c r="R280" i="3"/>
  <c r="P280" i="3"/>
  <c r="BI279" i="3"/>
  <c r="BH279" i="3"/>
  <c r="BG279" i="3"/>
  <c r="BF279" i="3"/>
  <c r="T279" i="3"/>
  <c r="R279" i="3"/>
  <c r="P279" i="3"/>
  <c r="BI276" i="3"/>
  <c r="BH276" i="3"/>
  <c r="BG276" i="3"/>
  <c r="BF276" i="3"/>
  <c r="T276" i="3"/>
  <c r="R276" i="3"/>
  <c r="P276" i="3"/>
  <c r="BI274" i="3"/>
  <c r="BH274" i="3"/>
  <c r="BG274" i="3"/>
  <c r="BF274" i="3"/>
  <c r="T274" i="3"/>
  <c r="R274" i="3"/>
  <c r="P274" i="3"/>
  <c r="BI269" i="3"/>
  <c r="BH269" i="3"/>
  <c r="BG269" i="3"/>
  <c r="BF269" i="3"/>
  <c r="T269" i="3"/>
  <c r="R269" i="3"/>
  <c r="P269" i="3"/>
  <c r="BI268" i="3"/>
  <c r="BH268" i="3"/>
  <c r="BG268" i="3"/>
  <c r="BF268" i="3"/>
  <c r="T268" i="3"/>
  <c r="R268" i="3"/>
  <c r="P268" i="3"/>
  <c r="BI267" i="3"/>
  <c r="BH267" i="3"/>
  <c r="BG267" i="3"/>
  <c r="BF267" i="3"/>
  <c r="T267" i="3"/>
  <c r="R267" i="3"/>
  <c r="P267" i="3"/>
  <c r="BI264" i="3"/>
  <c r="BH264" i="3"/>
  <c r="BG264" i="3"/>
  <c r="BF264" i="3"/>
  <c r="T264" i="3"/>
  <c r="R264" i="3"/>
  <c r="P264" i="3"/>
  <c r="BI261" i="3"/>
  <c r="BH261" i="3"/>
  <c r="BG261" i="3"/>
  <c r="BF261" i="3"/>
  <c r="T261" i="3"/>
  <c r="R261" i="3"/>
  <c r="P261" i="3"/>
  <c r="BI254" i="3"/>
  <c r="BH254" i="3"/>
  <c r="BG254" i="3"/>
  <c r="BF254" i="3"/>
  <c r="T254" i="3"/>
  <c r="R254" i="3"/>
  <c r="P254" i="3"/>
  <c r="BI251" i="3"/>
  <c r="BH251" i="3"/>
  <c r="BG251" i="3"/>
  <c r="BF251" i="3"/>
  <c r="T251" i="3"/>
  <c r="R251" i="3"/>
  <c r="P251" i="3"/>
  <c r="BI239" i="3"/>
  <c r="BH239" i="3"/>
  <c r="BG239" i="3"/>
  <c r="BF239" i="3"/>
  <c r="T239" i="3"/>
  <c r="R239" i="3"/>
  <c r="P239" i="3"/>
  <c r="BI234" i="3"/>
  <c r="BH234" i="3"/>
  <c r="BG234" i="3"/>
  <c r="BF234" i="3"/>
  <c r="T234" i="3"/>
  <c r="R234" i="3"/>
  <c r="P234" i="3"/>
  <c r="BI232" i="3"/>
  <c r="BH232" i="3"/>
  <c r="BG232" i="3"/>
  <c r="BF232" i="3"/>
  <c r="T232" i="3"/>
  <c r="R232" i="3"/>
  <c r="P232" i="3"/>
  <c r="BI228" i="3"/>
  <c r="BH228" i="3"/>
  <c r="BG228" i="3"/>
  <c r="BF228" i="3"/>
  <c r="T228" i="3"/>
  <c r="R228" i="3"/>
  <c r="P228" i="3"/>
  <c r="BI227" i="3"/>
  <c r="BH227" i="3"/>
  <c r="BG227" i="3"/>
  <c r="BF227" i="3"/>
  <c r="T227" i="3"/>
  <c r="R227" i="3"/>
  <c r="P227" i="3"/>
  <c r="BI225" i="3"/>
  <c r="BH225" i="3"/>
  <c r="BG225" i="3"/>
  <c r="BF225" i="3"/>
  <c r="T225" i="3"/>
  <c r="R225" i="3"/>
  <c r="P225" i="3"/>
  <c r="BI223" i="3"/>
  <c r="BH223" i="3"/>
  <c r="BG223" i="3"/>
  <c r="BF223" i="3"/>
  <c r="T223" i="3"/>
  <c r="R223" i="3"/>
  <c r="P223" i="3"/>
  <c r="BI222" i="3"/>
  <c r="BH222" i="3"/>
  <c r="BG222" i="3"/>
  <c r="BF222" i="3"/>
  <c r="T222" i="3"/>
  <c r="R222" i="3"/>
  <c r="P222" i="3"/>
  <c r="BI220" i="3"/>
  <c r="BH220" i="3"/>
  <c r="BG220" i="3"/>
  <c r="BF220" i="3"/>
  <c r="T220" i="3"/>
  <c r="R220" i="3"/>
  <c r="P220" i="3"/>
  <c r="BI218" i="3"/>
  <c r="BH218" i="3"/>
  <c r="BG218" i="3"/>
  <c r="BF218" i="3"/>
  <c r="T218" i="3"/>
  <c r="R218" i="3"/>
  <c r="P218" i="3"/>
  <c r="BI214" i="3"/>
  <c r="BH214" i="3"/>
  <c r="BG214" i="3"/>
  <c r="BF214" i="3"/>
  <c r="T214" i="3"/>
  <c r="R214" i="3"/>
  <c r="P214" i="3"/>
  <c r="BI210" i="3"/>
  <c r="BH210" i="3"/>
  <c r="BG210" i="3"/>
  <c r="BF210" i="3"/>
  <c r="T210" i="3"/>
  <c r="R210" i="3"/>
  <c r="P210" i="3"/>
  <c r="BI203" i="3"/>
  <c r="BH203" i="3"/>
  <c r="BG203" i="3"/>
  <c r="BF203" i="3"/>
  <c r="T203" i="3"/>
  <c r="R203" i="3"/>
  <c r="P203" i="3"/>
  <c r="BI200" i="3"/>
  <c r="BH200" i="3"/>
  <c r="BG200" i="3"/>
  <c r="BF200" i="3"/>
  <c r="T200" i="3"/>
  <c r="R200" i="3"/>
  <c r="P200" i="3"/>
  <c r="BI196" i="3"/>
  <c r="BH196" i="3"/>
  <c r="BG196" i="3"/>
  <c r="BF196" i="3"/>
  <c r="T196" i="3"/>
  <c r="R196" i="3"/>
  <c r="P196" i="3"/>
  <c r="BI193" i="3"/>
  <c r="BH193" i="3"/>
  <c r="BG193" i="3"/>
  <c r="BF193" i="3"/>
  <c r="T193" i="3"/>
  <c r="R193" i="3"/>
  <c r="P193" i="3"/>
  <c r="BI192" i="3"/>
  <c r="BH192" i="3"/>
  <c r="BG192" i="3"/>
  <c r="BF192" i="3"/>
  <c r="T192" i="3"/>
  <c r="R192" i="3"/>
  <c r="P192"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2" i="3"/>
  <c r="BH182" i="3"/>
  <c r="BG182" i="3"/>
  <c r="BF182" i="3"/>
  <c r="T182" i="3"/>
  <c r="R182" i="3"/>
  <c r="P182" i="3"/>
  <c r="BI180" i="3"/>
  <c r="BH180" i="3"/>
  <c r="BG180" i="3"/>
  <c r="BF180" i="3"/>
  <c r="T180" i="3"/>
  <c r="R180" i="3"/>
  <c r="P180" i="3"/>
  <c r="BI178" i="3"/>
  <c r="BH178" i="3"/>
  <c r="BG178" i="3"/>
  <c r="BF178" i="3"/>
  <c r="T178" i="3"/>
  <c r="R178" i="3"/>
  <c r="P178" i="3"/>
  <c r="BI177" i="3"/>
  <c r="BH177" i="3"/>
  <c r="BG177" i="3"/>
  <c r="BF177" i="3"/>
  <c r="T177" i="3"/>
  <c r="R177" i="3"/>
  <c r="P177" i="3"/>
  <c r="BI176" i="3"/>
  <c r="BH176" i="3"/>
  <c r="BG176" i="3"/>
  <c r="BF176" i="3"/>
  <c r="T176" i="3"/>
  <c r="R176" i="3"/>
  <c r="P176" i="3"/>
  <c r="BI171" i="3"/>
  <c r="BH171" i="3"/>
  <c r="BG171" i="3"/>
  <c r="BF171" i="3"/>
  <c r="T171" i="3"/>
  <c r="R171" i="3"/>
  <c r="P171" i="3"/>
  <c r="BI167" i="3"/>
  <c r="BH167" i="3"/>
  <c r="BG167" i="3"/>
  <c r="BF167" i="3"/>
  <c r="T167" i="3"/>
  <c r="R167" i="3"/>
  <c r="P167" i="3"/>
  <c r="BI163" i="3"/>
  <c r="BH163" i="3"/>
  <c r="BG163" i="3"/>
  <c r="BF163" i="3"/>
  <c r="T163" i="3"/>
  <c r="R163" i="3"/>
  <c r="P163"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30" i="3"/>
  <c r="BH130" i="3"/>
  <c r="BG130" i="3"/>
  <c r="BF130" i="3"/>
  <c r="T130" i="3"/>
  <c r="R130" i="3"/>
  <c r="P130" i="3"/>
  <c r="BI129" i="3"/>
  <c r="BH129" i="3"/>
  <c r="BG129" i="3"/>
  <c r="BF129" i="3"/>
  <c r="T129" i="3"/>
  <c r="R129" i="3"/>
  <c r="P129" i="3"/>
  <c r="BI127" i="3"/>
  <c r="BH127" i="3"/>
  <c r="BG127" i="3"/>
  <c r="BF127" i="3"/>
  <c r="T127" i="3"/>
  <c r="R127" i="3"/>
  <c r="P127" i="3"/>
  <c r="J121" i="3"/>
  <c r="J120" i="3"/>
  <c r="F120" i="3"/>
  <c r="F118" i="3"/>
  <c r="E116" i="3"/>
  <c r="J94" i="3"/>
  <c r="J93" i="3"/>
  <c r="F93" i="3"/>
  <c r="F91" i="3"/>
  <c r="E89" i="3"/>
  <c r="J20" i="3"/>
  <c r="E20" i="3"/>
  <c r="F94" i="3"/>
  <c r="J19" i="3"/>
  <c r="J14" i="3"/>
  <c r="J118" i="3" s="1"/>
  <c r="E7" i="3"/>
  <c r="E85" i="3" s="1"/>
  <c r="J39" i="2"/>
  <c r="J38" i="2"/>
  <c r="AY96" i="1"/>
  <c r="J37" i="2"/>
  <c r="AX96" i="1"/>
  <c r="BI423" i="2"/>
  <c r="BH423" i="2"/>
  <c r="BG423" i="2"/>
  <c r="BF423" i="2"/>
  <c r="T423" i="2"/>
  <c r="R423" i="2"/>
  <c r="P423" i="2"/>
  <c r="BI421" i="2"/>
  <c r="BH421" i="2"/>
  <c r="BG421" i="2"/>
  <c r="BF421" i="2"/>
  <c r="T421" i="2"/>
  <c r="R421" i="2"/>
  <c r="P421" i="2"/>
  <c r="BI419" i="2"/>
  <c r="BH419" i="2"/>
  <c r="BG419" i="2"/>
  <c r="BF419" i="2"/>
  <c r="T419" i="2"/>
  <c r="R419" i="2"/>
  <c r="P419" i="2"/>
  <c r="BI416" i="2"/>
  <c r="BH416" i="2"/>
  <c r="BG416" i="2"/>
  <c r="BF416" i="2"/>
  <c r="T416" i="2"/>
  <c r="R416" i="2"/>
  <c r="P416" i="2"/>
  <c r="BI411" i="2"/>
  <c r="BH411" i="2"/>
  <c r="BG411" i="2"/>
  <c r="BF411" i="2"/>
  <c r="T411" i="2"/>
  <c r="R411" i="2"/>
  <c r="P411" i="2"/>
  <c r="BI404" i="2"/>
  <c r="BH404" i="2"/>
  <c r="BG404" i="2"/>
  <c r="BF404" i="2"/>
  <c r="T404" i="2"/>
  <c r="R404" i="2"/>
  <c r="P404" i="2"/>
  <c r="BI399" i="2"/>
  <c r="BH399" i="2"/>
  <c r="BG399" i="2"/>
  <c r="BF399" i="2"/>
  <c r="T399" i="2"/>
  <c r="R399" i="2"/>
  <c r="P399" i="2"/>
  <c r="BI395" i="2"/>
  <c r="BH395" i="2"/>
  <c r="BG395" i="2"/>
  <c r="BF395" i="2"/>
  <c r="T395" i="2"/>
  <c r="R395" i="2"/>
  <c r="P395" i="2"/>
  <c r="BI391" i="2"/>
  <c r="BH391" i="2"/>
  <c r="BG391" i="2"/>
  <c r="BF391" i="2"/>
  <c r="T391" i="2"/>
  <c r="R391" i="2"/>
  <c r="P391" i="2"/>
  <c r="BI387" i="2"/>
  <c r="BH387" i="2"/>
  <c r="BG387" i="2"/>
  <c r="BF387" i="2"/>
  <c r="T387" i="2"/>
  <c r="R387" i="2"/>
  <c r="P387" i="2"/>
  <c r="BI383" i="2"/>
  <c r="BH383" i="2"/>
  <c r="BG383" i="2"/>
  <c r="BF383" i="2"/>
  <c r="T383" i="2"/>
  <c r="R383" i="2"/>
  <c r="P383" i="2"/>
  <c r="BI369" i="2"/>
  <c r="BH369" i="2"/>
  <c r="BG369" i="2"/>
  <c r="BF369" i="2"/>
  <c r="T369" i="2"/>
  <c r="R369" i="2"/>
  <c r="P369" i="2"/>
  <c r="BI364" i="2"/>
  <c r="BH364" i="2"/>
  <c r="BG364" i="2"/>
  <c r="BF364" i="2"/>
  <c r="T364" i="2"/>
  <c r="R364" i="2"/>
  <c r="P364" i="2"/>
  <c r="BI356" i="2"/>
  <c r="BH356" i="2"/>
  <c r="BG356" i="2"/>
  <c r="BF356" i="2"/>
  <c r="T356" i="2"/>
  <c r="R356" i="2"/>
  <c r="P356" i="2"/>
  <c r="BI352" i="2"/>
  <c r="BH352" i="2"/>
  <c r="BG352" i="2"/>
  <c r="BF352" i="2"/>
  <c r="T352" i="2"/>
  <c r="R352" i="2"/>
  <c r="P352" i="2"/>
  <c r="BI345" i="2"/>
  <c r="BH345" i="2"/>
  <c r="BG345" i="2"/>
  <c r="BF345" i="2"/>
  <c r="T345" i="2"/>
  <c r="R345" i="2"/>
  <c r="P345" i="2"/>
  <c r="BI337" i="2"/>
  <c r="BH337" i="2"/>
  <c r="BG337" i="2"/>
  <c r="BF337" i="2"/>
  <c r="T337" i="2"/>
  <c r="R337" i="2"/>
  <c r="P337" i="2"/>
  <c r="BI335" i="2"/>
  <c r="BH335" i="2"/>
  <c r="BG335" i="2"/>
  <c r="BF335" i="2"/>
  <c r="T335" i="2"/>
  <c r="R335" i="2"/>
  <c r="P335"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2" i="2"/>
  <c r="BH322" i="2"/>
  <c r="BG322" i="2"/>
  <c r="BF322" i="2"/>
  <c r="T322" i="2"/>
  <c r="R322" i="2"/>
  <c r="P322" i="2"/>
  <c r="BI311" i="2"/>
  <c r="BH311" i="2"/>
  <c r="BG311" i="2"/>
  <c r="BF311" i="2"/>
  <c r="T311" i="2"/>
  <c r="R311" i="2"/>
  <c r="P311" i="2"/>
  <c r="BI300" i="2"/>
  <c r="BH300" i="2"/>
  <c r="BG300" i="2"/>
  <c r="BF300" i="2"/>
  <c r="T300" i="2"/>
  <c r="R300" i="2"/>
  <c r="P300" i="2"/>
  <c r="BI297" i="2"/>
  <c r="BH297" i="2"/>
  <c r="BG297" i="2"/>
  <c r="BF297" i="2"/>
  <c r="T297" i="2"/>
  <c r="R297" i="2"/>
  <c r="P297" i="2"/>
  <c r="BI296" i="2"/>
  <c r="BH296" i="2"/>
  <c r="BG296" i="2"/>
  <c r="BF296" i="2"/>
  <c r="T296" i="2"/>
  <c r="R296" i="2"/>
  <c r="P296" i="2"/>
  <c r="BI291" i="2"/>
  <c r="BH291" i="2"/>
  <c r="BG291" i="2"/>
  <c r="BF291" i="2"/>
  <c r="T291" i="2"/>
  <c r="R291" i="2"/>
  <c r="P291" i="2"/>
  <c r="BI289" i="2"/>
  <c r="BH289" i="2"/>
  <c r="BG289" i="2"/>
  <c r="BF289" i="2"/>
  <c r="T289" i="2"/>
  <c r="R289" i="2"/>
  <c r="P289" i="2"/>
  <c r="BI279" i="2"/>
  <c r="BH279" i="2"/>
  <c r="BG279" i="2"/>
  <c r="BF279" i="2"/>
  <c r="T279" i="2"/>
  <c r="R279" i="2"/>
  <c r="P279" i="2"/>
  <c r="BI277" i="2"/>
  <c r="BH277" i="2"/>
  <c r="BG277" i="2"/>
  <c r="BF277" i="2"/>
  <c r="T277" i="2"/>
  <c r="R277" i="2"/>
  <c r="P277" i="2"/>
  <c r="BI275" i="2"/>
  <c r="BH275" i="2"/>
  <c r="BG275" i="2"/>
  <c r="BF275" i="2"/>
  <c r="T275" i="2"/>
  <c r="R275" i="2"/>
  <c r="P275" i="2"/>
  <c r="BI274" i="2"/>
  <c r="BH274" i="2"/>
  <c r="BG274" i="2"/>
  <c r="BF274" i="2"/>
  <c r="T274" i="2"/>
  <c r="R274" i="2"/>
  <c r="P274" i="2"/>
  <c r="BI273" i="2"/>
  <c r="BH273" i="2"/>
  <c r="BG273" i="2"/>
  <c r="BF273" i="2"/>
  <c r="T273" i="2"/>
  <c r="R273" i="2"/>
  <c r="P273" i="2"/>
  <c r="BI270" i="2"/>
  <c r="BH270" i="2"/>
  <c r="BG270" i="2"/>
  <c r="BF270" i="2"/>
  <c r="T270" i="2"/>
  <c r="R270" i="2"/>
  <c r="P270" i="2"/>
  <c r="BI268" i="2"/>
  <c r="BH268" i="2"/>
  <c r="BG268" i="2"/>
  <c r="BF268" i="2"/>
  <c r="T268" i="2"/>
  <c r="R268" i="2"/>
  <c r="P268" i="2"/>
  <c r="BI266" i="2"/>
  <c r="BH266" i="2"/>
  <c r="BG266" i="2"/>
  <c r="BF266" i="2"/>
  <c r="T266" i="2"/>
  <c r="R266" i="2"/>
  <c r="P266" i="2"/>
  <c r="BI264" i="2"/>
  <c r="BH264" i="2"/>
  <c r="BG264" i="2"/>
  <c r="BF264" i="2"/>
  <c r="T264" i="2"/>
  <c r="R264" i="2"/>
  <c r="P264" i="2"/>
  <c r="BI261" i="2"/>
  <c r="BH261" i="2"/>
  <c r="BG261" i="2"/>
  <c r="BF261" i="2"/>
  <c r="T261" i="2"/>
  <c r="R261" i="2"/>
  <c r="P261" i="2"/>
  <c r="BI258" i="2"/>
  <c r="BH258" i="2"/>
  <c r="BG258" i="2"/>
  <c r="BF258" i="2"/>
  <c r="T258" i="2"/>
  <c r="R258" i="2"/>
  <c r="P258" i="2"/>
  <c r="BI255" i="2"/>
  <c r="BH255" i="2"/>
  <c r="BG255" i="2"/>
  <c r="BF255" i="2"/>
  <c r="T255" i="2"/>
  <c r="R255" i="2"/>
  <c r="P255" i="2"/>
  <c r="BI254" i="2"/>
  <c r="BH254" i="2"/>
  <c r="BG254" i="2"/>
  <c r="BF254" i="2"/>
  <c r="T254" i="2"/>
  <c r="R254" i="2"/>
  <c r="P254" i="2"/>
  <c r="BI250" i="2"/>
  <c r="BH250" i="2"/>
  <c r="BG250" i="2"/>
  <c r="BF250" i="2"/>
  <c r="T250" i="2"/>
  <c r="R250" i="2"/>
  <c r="P250" i="2"/>
  <c r="BI243" i="2"/>
  <c r="BH243" i="2"/>
  <c r="BG243" i="2"/>
  <c r="BF243" i="2"/>
  <c r="T243" i="2"/>
  <c r="R243" i="2"/>
  <c r="P243" i="2"/>
  <c r="BI237" i="2"/>
  <c r="BH237" i="2"/>
  <c r="BG237" i="2"/>
  <c r="BF237" i="2"/>
  <c r="T237" i="2"/>
  <c r="R237" i="2"/>
  <c r="P237" i="2"/>
  <c r="BI231" i="2"/>
  <c r="BH231" i="2"/>
  <c r="BG231" i="2"/>
  <c r="BF231" i="2"/>
  <c r="T231" i="2"/>
  <c r="R231" i="2"/>
  <c r="P231" i="2"/>
  <c r="BI224" i="2"/>
  <c r="BH224" i="2"/>
  <c r="BG224" i="2"/>
  <c r="BF224" i="2"/>
  <c r="T224" i="2"/>
  <c r="R224" i="2"/>
  <c r="P224" i="2"/>
  <c r="BI221" i="2"/>
  <c r="BH221" i="2"/>
  <c r="BG221" i="2"/>
  <c r="BF221" i="2"/>
  <c r="T221" i="2"/>
  <c r="R221" i="2"/>
  <c r="P221"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06" i="2"/>
  <c r="BH206" i="2"/>
  <c r="BG206" i="2"/>
  <c r="BF206" i="2"/>
  <c r="T206" i="2"/>
  <c r="R206" i="2"/>
  <c r="P206" i="2"/>
  <c r="BI201" i="2"/>
  <c r="BH201" i="2"/>
  <c r="BG201" i="2"/>
  <c r="BF201" i="2"/>
  <c r="T201" i="2"/>
  <c r="R201" i="2"/>
  <c r="P201" i="2"/>
  <c r="BI198" i="2"/>
  <c r="BH198" i="2"/>
  <c r="BG198" i="2"/>
  <c r="BF198" i="2"/>
  <c r="T198" i="2"/>
  <c r="R198" i="2"/>
  <c r="P198" i="2"/>
  <c r="BI197" i="2"/>
  <c r="BH197" i="2"/>
  <c r="BG197" i="2"/>
  <c r="BF197" i="2"/>
  <c r="T197" i="2"/>
  <c r="R197" i="2"/>
  <c r="P197" i="2"/>
  <c r="BI194" i="2"/>
  <c r="BH194" i="2"/>
  <c r="BG194" i="2"/>
  <c r="BF194" i="2"/>
  <c r="T194" i="2"/>
  <c r="R194" i="2"/>
  <c r="P194" i="2"/>
  <c r="BI193" i="2"/>
  <c r="BH193" i="2"/>
  <c r="BG193" i="2"/>
  <c r="BF193" i="2"/>
  <c r="T193" i="2"/>
  <c r="R193" i="2"/>
  <c r="P193" i="2"/>
  <c r="BI189" i="2"/>
  <c r="BH189" i="2"/>
  <c r="BG189" i="2"/>
  <c r="BF189" i="2"/>
  <c r="T189" i="2"/>
  <c r="R189" i="2"/>
  <c r="P189" i="2"/>
  <c r="BI188" i="2"/>
  <c r="BH188" i="2"/>
  <c r="BG188" i="2"/>
  <c r="BF188" i="2"/>
  <c r="T188" i="2"/>
  <c r="R188" i="2"/>
  <c r="P188" i="2"/>
  <c r="BI184" i="2"/>
  <c r="BH184" i="2"/>
  <c r="BG184" i="2"/>
  <c r="BF184" i="2"/>
  <c r="T184" i="2"/>
  <c r="R184" i="2"/>
  <c r="P184" i="2"/>
  <c r="BI182" i="2"/>
  <c r="BH182" i="2"/>
  <c r="BG182" i="2"/>
  <c r="BF182" i="2"/>
  <c r="T182" i="2"/>
  <c r="R182" i="2"/>
  <c r="P182" i="2"/>
  <c r="BI177" i="2"/>
  <c r="BH177" i="2"/>
  <c r="BG177" i="2"/>
  <c r="BF177" i="2"/>
  <c r="T177" i="2"/>
  <c r="R177" i="2"/>
  <c r="P177" i="2"/>
  <c r="BI172" i="2"/>
  <c r="BH172" i="2"/>
  <c r="BG172" i="2"/>
  <c r="BF172" i="2"/>
  <c r="T172" i="2"/>
  <c r="R172" i="2"/>
  <c r="P172" i="2"/>
  <c r="BI171" i="2"/>
  <c r="BH171" i="2"/>
  <c r="BG171" i="2"/>
  <c r="BF171" i="2"/>
  <c r="T171" i="2"/>
  <c r="R171" i="2"/>
  <c r="P171" i="2"/>
  <c r="BI170" i="2"/>
  <c r="BH170" i="2"/>
  <c r="BG170" i="2"/>
  <c r="BF170" i="2"/>
  <c r="T170" i="2"/>
  <c r="R170" i="2"/>
  <c r="P170" i="2"/>
  <c r="BI168" i="2"/>
  <c r="BH168" i="2"/>
  <c r="BG168" i="2"/>
  <c r="BF168" i="2"/>
  <c r="T168" i="2"/>
  <c r="R168" i="2"/>
  <c r="P168" i="2"/>
  <c r="BI162" i="2"/>
  <c r="BH162" i="2"/>
  <c r="BG162" i="2"/>
  <c r="BF162" i="2"/>
  <c r="T162" i="2"/>
  <c r="R162" i="2"/>
  <c r="P162" i="2"/>
  <c r="BI160" i="2"/>
  <c r="BH160" i="2"/>
  <c r="BG160" i="2"/>
  <c r="BF160" i="2"/>
  <c r="T160" i="2"/>
  <c r="R160" i="2"/>
  <c r="P160" i="2"/>
  <c r="BI153" i="2"/>
  <c r="BH153" i="2"/>
  <c r="BG153" i="2"/>
  <c r="BF153" i="2"/>
  <c r="T153" i="2"/>
  <c r="R153" i="2"/>
  <c r="P153" i="2"/>
  <c r="BI151" i="2"/>
  <c r="BH151" i="2"/>
  <c r="BG151" i="2"/>
  <c r="BF151" i="2"/>
  <c r="T151" i="2"/>
  <c r="R151" i="2"/>
  <c r="P151" i="2"/>
  <c r="BI149" i="2"/>
  <c r="BH149" i="2"/>
  <c r="BG149" i="2"/>
  <c r="BF149" i="2"/>
  <c r="T149" i="2"/>
  <c r="R149" i="2"/>
  <c r="P149" i="2"/>
  <c r="BI147" i="2"/>
  <c r="BH147" i="2"/>
  <c r="BG147" i="2"/>
  <c r="BF147" i="2"/>
  <c r="T147" i="2"/>
  <c r="R147" i="2"/>
  <c r="P147" i="2"/>
  <c r="BI143" i="2"/>
  <c r="BH143" i="2"/>
  <c r="BG143" i="2"/>
  <c r="BF143" i="2"/>
  <c r="T143" i="2"/>
  <c r="R143" i="2"/>
  <c r="P143" i="2"/>
  <c r="BI142" i="2"/>
  <c r="BH142" i="2"/>
  <c r="BG142" i="2"/>
  <c r="BF142" i="2"/>
  <c r="T142" i="2"/>
  <c r="R142" i="2"/>
  <c r="P142" i="2"/>
  <c r="BI141" i="2"/>
  <c r="BH141" i="2"/>
  <c r="BG141" i="2"/>
  <c r="BF141" i="2"/>
  <c r="T141" i="2"/>
  <c r="R141" i="2"/>
  <c r="P141" i="2"/>
  <c r="BI139" i="2"/>
  <c r="BH139" i="2"/>
  <c r="BG139" i="2"/>
  <c r="BF139" i="2"/>
  <c r="T139" i="2"/>
  <c r="R139" i="2"/>
  <c r="P139" i="2"/>
  <c r="BI137" i="2"/>
  <c r="BH137" i="2"/>
  <c r="BG137" i="2"/>
  <c r="BF137" i="2"/>
  <c r="T137" i="2"/>
  <c r="R137" i="2"/>
  <c r="P137" i="2"/>
  <c r="BI132" i="2"/>
  <c r="BH132" i="2"/>
  <c r="BG132" i="2"/>
  <c r="BF132" i="2"/>
  <c r="T132" i="2"/>
  <c r="R132" i="2"/>
  <c r="P132" i="2"/>
  <c r="BI130" i="2"/>
  <c r="BH130" i="2"/>
  <c r="BG130" i="2"/>
  <c r="BF130" i="2"/>
  <c r="T130" i="2"/>
  <c r="R130" i="2"/>
  <c r="P130" i="2"/>
  <c r="BI129" i="2"/>
  <c r="BH129" i="2"/>
  <c r="BG129" i="2"/>
  <c r="BF129" i="2"/>
  <c r="T129" i="2"/>
  <c r="R129" i="2"/>
  <c r="P129" i="2"/>
  <c r="BI126" i="2"/>
  <c r="BH126" i="2"/>
  <c r="BG126" i="2"/>
  <c r="BF126" i="2"/>
  <c r="T126" i="2"/>
  <c r="R126" i="2"/>
  <c r="P126" i="2"/>
  <c r="J120" i="2"/>
  <c r="J119" i="2"/>
  <c r="F119" i="2"/>
  <c r="F117" i="2"/>
  <c r="E115" i="2"/>
  <c r="J94" i="2"/>
  <c r="J93" i="2"/>
  <c r="F93" i="2"/>
  <c r="F91" i="2"/>
  <c r="E89" i="2"/>
  <c r="J20" i="2"/>
  <c r="E20" i="2"/>
  <c r="F94" i="2"/>
  <c r="J19" i="2"/>
  <c r="J14" i="2"/>
  <c r="J91" i="2" s="1"/>
  <c r="E7" i="2"/>
  <c r="E111" i="2" s="1"/>
  <c r="L90" i="1"/>
  <c r="AM90" i="1"/>
  <c r="AM89" i="1"/>
  <c r="L89" i="1"/>
  <c r="AM87" i="1"/>
  <c r="L87" i="1"/>
  <c r="L85" i="1"/>
  <c r="L84" i="1"/>
  <c r="BK141" i="20"/>
  <c r="J139" i="20"/>
  <c r="BK133" i="20"/>
  <c r="J131" i="20"/>
  <c r="BK129" i="20"/>
  <c r="BK127" i="20"/>
  <c r="J126" i="20"/>
  <c r="J124" i="20"/>
  <c r="J123" i="20"/>
  <c r="J150" i="19"/>
  <c r="J144" i="19"/>
  <c r="BK139" i="19"/>
  <c r="BK130" i="19"/>
  <c r="J129" i="19"/>
  <c r="J127" i="19"/>
  <c r="J126" i="19"/>
  <c r="J246" i="18"/>
  <c r="BK243" i="18"/>
  <c r="J242" i="18"/>
  <c r="J239" i="18"/>
  <c r="BK238" i="18"/>
  <c r="J236" i="18"/>
  <c r="J234" i="18"/>
  <c r="J230" i="18"/>
  <c r="BK228" i="18"/>
  <c r="J221" i="18"/>
  <c r="BK215" i="18"/>
  <c r="J213" i="18"/>
  <c r="BK205" i="18"/>
  <c r="BK203" i="18"/>
  <c r="BK199" i="18"/>
  <c r="J197" i="18"/>
  <c r="BK192" i="18"/>
  <c r="J182" i="18"/>
  <c r="BK174" i="18"/>
  <c r="J159" i="18"/>
  <c r="J158" i="18"/>
  <c r="BK153" i="18"/>
  <c r="J149" i="18"/>
  <c r="BK146" i="18"/>
  <c r="J141" i="18"/>
  <c r="J140" i="18"/>
  <c r="BK247" i="17"/>
  <c r="BK246" i="17"/>
  <c r="J238" i="17"/>
  <c r="BK232" i="17"/>
  <c r="BK225" i="17"/>
  <c r="BK222" i="17"/>
  <c r="J217" i="17"/>
  <c r="J203" i="17"/>
  <c r="J201" i="17"/>
  <c r="J185" i="17"/>
  <c r="J181" i="17"/>
  <c r="BK177" i="17"/>
  <c r="BK170" i="17"/>
  <c r="J164" i="17"/>
  <c r="J162" i="17"/>
  <c r="J160" i="17"/>
  <c r="BK159" i="17"/>
  <c r="J156" i="17"/>
  <c r="BK155" i="17"/>
  <c r="J151" i="17"/>
  <c r="J147" i="17"/>
  <c r="J140" i="17"/>
  <c r="J292" i="16"/>
  <c r="BK290" i="16"/>
  <c r="J288" i="16"/>
  <c r="J276" i="16"/>
  <c r="BK271" i="16"/>
  <c r="BK258" i="16"/>
  <c r="J254" i="16"/>
  <c r="BK248" i="16"/>
  <c r="J242" i="16"/>
  <c r="J239" i="16"/>
  <c r="BK223" i="16"/>
  <c r="J222" i="16"/>
  <c r="J218" i="16"/>
  <c r="J216" i="16"/>
  <c r="J214" i="16"/>
  <c r="J209" i="16"/>
  <c r="J202" i="16"/>
  <c r="J200" i="16"/>
  <c r="J196" i="16"/>
  <c r="BK195" i="16"/>
  <c r="BK194" i="16"/>
  <c r="BK189" i="16"/>
  <c r="J186" i="16"/>
  <c r="J173" i="16"/>
  <c r="J166" i="16"/>
  <c r="BK161" i="16"/>
  <c r="BK157" i="16"/>
  <c r="J152" i="16"/>
  <c r="BK146" i="16"/>
  <c r="J142" i="16"/>
  <c r="BK141" i="16"/>
  <c r="J140" i="16"/>
  <c r="J136" i="16"/>
  <c r="J132" i="16"/>
  <c r="J126" i="16"/>
  <c r="J146" i="15"/>
  <c r="J144" i="15"/>
  <c r="J140" i="15"/>
  <c r="BK138" i="15"/>
  <c r="J136" i="15"/>
  <c r="J127" i="15"/>
  <c r="BK125" i="15"/>
  <c r="J124" i="15"/>
  <c r="J123" i="15"/>
  <c r="BK236" i="14"/>
  <c r="J236" i="14"/>
  <c r="BK234" i="14"/>
  <c r="BK233" i="14"/>
  <c r="J228" i="14"/>
  <c r="J210" i="14"/>
  <c r="BK200" i="14"/>
  <c r="BK193" i="14"/>
  <c r="BK191" i="14"/>
  <c r="BK180" i="14"/>
  <c r="J179" i="14"/>
  <c r="BK174" i="14"/>
  <c r="J156" i="14"/>
  <c r="BK149" i="14"/>
  <c r="J148" i="14"/>
  <c r="BK139" i="14"/>
  <c r="BK133" i="14"/>
  <c r="BK128" i="14"/>
  <c r="BK126" i="14"/>
  <c r="J150" i="13"/>
  <c r="J147" i="13"/>
  <c r="J132" i="13"/>
  <c r="BK127" i="13"/>
  <c r="J152" i="12"/>
  <c r="BK143" i="12"/>
  <c r="J133" i="12"/>
  <c r="BK132" i="12"/>
  <c r="BK339" i="11"/>
  <c r="BK337" i="11"/>
  <c r="BK319" i="11"/>
  <c r="J317" i="11"/>
  <c r="J313" i="11"/>
  <c r="BK305" i="11"/>
  <c r="BK301" i="11"/>
  <c r="J293" i="11"/>
  <c r="BK290" i="11"/>
  <c r="J283" i="11"/>
  <c r="J262" i="11"/>
  <c r="BK260" i="11"/>
  <c r="J251" i="11"/>
  <c r="BK246" i="11"/>
  <c r="J239" i="11"/>
  <c r="J238" i="11"/>
  <c r="J236" i="11"/>
  <c r="J234" i="11"/>
  <c r="J225" i="11"/>
  <c r="J224" i="11"/>
  <c r="BK218" i="11"/>
  <c r="BK215" i="11"/>
  <c r="J209" i="11"/>
  <c r="J208" i="11"/>
  <c r="BK205" i="11"/>
  <c r="BK192" i="11"/>
  <c r="J188" i="11"/>
  <c r="J180" i="11"/>
  <c r="BK163" i="11"/>
  <c r="BK161" i="11"/>
  <c r="J155" i="11"/>
  <c r="BK150" i="11"/>
  <c r="J148" i="11"/>
  <c r="BK140" i="11"/>
  <c r="J136" i="11"/>
  <c r="J139" i="10"/>
  <c r="BK133" i="10"/>
  <c r="J129" i="10"/>
  <c r="J125" i="10"/>
  <c r="BK124" i="10"/>
  <c r="BK123" i="10"/>
  <c r="J154" i="9"/>
  <c r="BK150" i="9"/>
  <c r="J150" i="9"/>
  <c r="BK147" i="9"/>
  <c r="J147" i="9"/>
  <c r="BK144" i="9"/>
  <c r="J139" i="9"/>
  <c r="J137" i="9"/>
  <c r="BK136" i="9"/>
  <c r="J132" i="9"/>
  <c r="J130" i="9"/>
  <c r="J129" i="9"/>
  <c r="BK127" i="9"/>
  <c r="J248" i="8"/>
  <c r="J245" i="8"/>
  <c r="J238" i="8"/>
  <c r="BK226" i="8"/>
  <c r="BK224" i="8"/>
  <c r="J206" i="8"/>
  <c r="BK203" i="8"/>
  <c r="BK197" i="8"/>
  <c r="J175" i="8"/>
  <c r="J161" i="8"/>
  <c r="J153" i="8"/>
  <c r="J146" i="8"/>
  <c r="J143" i="8"/>
  <c r="BK225" i="7"/>
  <c r="BK223" i="7"/>
  <c r="J217" i="7"/>
  <c r="J211" i="7"/>
  <c r="J202" i="7"/>
  <c r="BK196" i="7"/>
  <c r="J193" i="7"/>
  <c r="BK191" i="7"/>
  <c r="BK189" i="7"/>
  <c r="BK180" i="7"/>
  <c r="BK178" i="7"/>
  <c r="J174" i="7"/>
  <c r="BK167" i="7"/>
  <c r="BK161" i="7"/>
  <c r="BK159" i="7"/>
  <c r="J154" i="7"/>
  <c r="J140" i="7"/>
  <c r="J215" i="6"/>
  <c r="BK212" i="6"/>
  <c r="BK207" i="6"/>
  <c r="BK204" i="6"/>
  <c r="BK198" i="6"/>
  <c r="BK196" i="6"/>
  <c r="BK194" i="6"/>
  <c r="J190" i="6"/>
  <c r="BK186" i="6"/>
  <c r="BK180" i="6"/>
  <c r="J168" i="6"/>
  <c r="J162" i="6"/>
  <c r="BK160" i="6"/>
  <c r="J155" i="6"/>
  <c r="J148" i="6"/>
  <c r="J145" i="6"/>
  <c r="BK142" i="6"/>
  <c r="BK147" i="5"/>
  <c r="BK144" i="5"/>
  <c r="BK250" i="4"/>
  <c r="J250" i="4"/>
  <c r="BK247" i="4"/>
  <c r="BK243" i="4"/>
  <c r="BK238" i="4"/>
  <c r="BK236" i="4"/>
  <c r="J234" i="4"/>
  <c r="J224" i="4"/>
  <c r="J221" i="4"/>
  <c r="BK218" i="4"/>
  <c r="BK197" i="4"/>
  <c r="J196" i="4"/>
  <c r="J189" i="4"/>
  <c r="J171" i="4"/>
  <c r="BK166" i="4"/>
  <c r="J161" i="4"/>
  <c r="J159" i="4"/>
  <c r="BK156" i="4"/>
  <c r="J153" i="4"/>
  <c r="J148" i="4"/>
  <c r="BK141" i="4"/>
  <c r="J279" i="3"/>
  <c r="BK274" i="3"/>
  <c r="J264" i="3"/>
  <c r="J234" i="3"/>
  <c r="J228" i="3"/>
  <c r="J227" i="3"/>
  <c r="BK225" i="3"/>
  <c r="J223" i="3"/>
  <c r="J222" i="3"/>
  <c r="BK220" i="3"/>
  <c r="J218" i="3"/>
  <c r="BK214" i="3"/>
  <c r="BK203" i="3"/>
  <c r="J196" i="3"/>
  <c r="BK193" i="3"/>
  <c r="BK192" i="3"/>
  <c r="BK190" i="3"/>
  <c r="J188" i="3"/>
  <c r="BK187" i="3"/>
  <c r="BK186" i="3"/>
  <c r="BK180" i="3"/>
  <c r="BK178" i="3"/>
  <c r="J163" i="3"/>
  <c r="J161" i="3"/>
  <c r="J160" i="3"/>
  <c r="BK159" i="3"/>
  <c r="J158" i="3"/>
  <c r="J149" i="3"/>
  <c r="BK145" i="3"/>
  <c r="J141" i="3"/>
  <c r="BK137" i="3"/>
  <c r="J135" i="3"/>
  <c r="BK131" i="3"/>
  <c r="J130" i="3"/>
  <c r="J129" i="3"/>
  <c r="BK127" i="3"/>
  <c r="J404" i="2"/>
  <c r="BK391" i="2"/>
  <c r="J387" i="2"/>
  <c r="J369" i="2"/>
  <c r="BK356" i="2"/>
  <c r="J337" i="2"/>
  <c r="J335" i="2"/>
  <c r="J331" i="2"/>
  <c r="J329" i="2"/>
  <c r="BK323" i="2"/>
  <c r="BK322" i="2"/>
  <c r="J311" i="2"/>
  <c r="J291" i="2"/>
  <c r="BK277" i="2"/>
  <c r="J275" i="2"/>
  <c r="BK274" i="2"/>
  <c r="BK268" i="2"/>
  <c r="BK266" i="2"/>
  <c r="J264" i="2"/>
  <c r="J255" i="2"/>
  <c r="BK254" i="2"/>
  <c r="J250" i="2"/>
  <c r="J231" i="2"/>
  <c r="J224" i="2"/>
  <c r="BK211" i="2"/>
  <c r="BK201" i="2"/>
  <c r="BK194" i="2"/>
  <c r="J193" i="2"/>
  <c r="J189" i="2"/>
  <c r="J188" i="2"/>
  <c r="BK172" i="2"/>
  <c r="J171" i="2"/>
  <c r="J168" i="2"/>
  <c r="BK162" i="2"/>
  <c r="J160" i="2"/>
  <c r="J149" i="2"/>
  <c r="J143" i="2"/>
  <c r="J137" i="2"/>
  <c r="J132" i="2"/>
  <c r="BK130" i="2"/>
  <c r="BK129" i="2"/>
  <c r="AS114" i="1"/>
  <c r="AS106" i="1"/>
  <c r="J143" i="20"/>
  <c r="BK139" i="20"/>
  <c r="BK137" i="20"/>
  <c r="BK125" i="20"/>
  <c r="BK150" i="19"/>
  <c r="BK147" i="19"/>
  <c r="BK136" i="19"/>
  <c r="J135" i="19"/>
  <c r="J134" i="19"/>
  <c r="BK129" i="19"/>
  <c r="BK127" i="19"/>
  <c r="BK246" i="18"/>
  <c r="J244" i="18"/>
  <c r="BK242" i="18"/>
  <c r="BK236" i="18"/>
  <c r="J232" i="18"/>
  <c r="BK230" i="18"/>
  <c r="J228" i="18"/>
  <c r="BK224" i="18"/>
  <c r="BK213" i="18"/>
  <c r="J211" i="18"/>
  <c r="BK207" i="18"/>
  <c r="J205" i="18"/>
  <c r="BK197" i="18"/>
  <c r="BK188" i="18"/>
  <c r="BK176" i="18"/>
  <c r="BK169" i="18"/>
  <c r="J161" i="18"/>
  <c r="BK156" i="18"/>
  <c r="BK250" i="17"/>
  <c r="J250" i="17"/>
  <c r="BK248" i="17"/>
  <c r="J246" i="17"/>
  <c r="J243" i="17"/>
  <c r="J241" i="17"/>
  <c r="J240" i="17"/>
  <c r="BK236" i="17"/>
  <c r="BK234" i="17"/>
  <c r="BK219" i="17"/>
  <c r="BK217" i="17"/>
  <c r="BK212" i="17"/>
  <c r="J210" i="17"/>
  <c r="BK196" i="17"/>
  <c r="BK194" i="17"/>
  <c r="BK192" i="17"/>
  <c r="BK185" i="17"/>
  <c r="BK181" i="17"/>
  <c r="J177" i="17"/>
  <c r="J175" i="17"/>
  <c r="J170" i="17"/>
  <c r="BK158" i="17"/>
  <c r="J155" i="17"/>
  <c r="BK153" i="17"/>
  <c r="J266" i="16"/>
  <c r="BK262" i="16"/>
  <c r="BK225" i="16"/>
  <c r="BK220" i="16"/>
  <c r="BK218" i="16"/>
  <c r="J191" i="16"/>
  <c r="J182" i="16"/>
  <c r="J169" i="16"/>
  <c r="BK166" i="16"/>
  <c r="BK159" i="16"/>
  <c r="J157" i="16"/>
  <c r="BK155" i="16"/>
  <c r="J148" i="16"/>
  <c r="J138" i="16"/>
  <c r="BK136" i="16"/>
  <c r="BK132" i="16"/>
  <c r="BK130" i="16"/>
  <c r="BK126" i="16"/>
  <c r="BK136" i="15"/>
  <c r="J134" i="15"/>
  <c r="BK128" i="15"/>
  <c r="BK126" i="15"/>
  <c r="J233" i="14"/>
  <c r="J225" i="14"/>
  <c r="J220" i="14"/>
  <c r="BK210" i="14"/>
  <c r="J200" i="14"/>
  <c r="BK195" i="14"/>
  <c r="J187" i="14"/>
  <c r="BK182" i="14"/>
  <c r="J178" i="14"/>
  <c r="J174" i="14"/>
  <c r="BK169" i="14"/>
  <c r="J167" i="14"/>
  <c r="BK162" i="14"/>
  <c r="BK156" i="14"/>
  <c r="J154" i="14"/>
  <c r="J153" i="14"/>
  <c r="J149" i="14"/>
  <c r="BK145" i="14"/>
  <c r="J139" i="14"/>
  <c r="J135" i="14"/>
  <c r="J126" i="14"/>
  <c r="BK154" i="13"/>
  <c r="J139" i="13"/>
  <c r="J137" i="13"/>
  <c r="BK136" i="13"/>
  <c r="J135" i="13"/>
  <c r="J129" i="13"/>
  <c r="BK126" i="13"/>
  <c r="BK204" i="12"/>
  <c r="J201" i="12"/>
  <c r="J199" i="12"/>
  <c r="J194" i="12"/>
  <c r="J185" i="12"/>
  <c r="BK174" i="12"/>
  <c r="J165" i="12"/>
  <c r="J163" i="12"/>
  <c r="BK161" i="12"/>
  <c r="J159" i="12"/>
  <c r="J157" i="12"/>
  <c r="J155" i="12"/>
  <c r="BK154" i="12"/>
  <c r="BK152" i="12"/>
  <c r="J144" i="12"/>
  <c r="BK142" i="12"/>
  <c r="BK141" i="12"/>
  <c r="J134" i="12"/>
  <c r="BK133" i="12"/>
  <c r="J127" i="12"/>
  <c r="BK341" i="11"/>
  <c r="J341" i="11"/>
  <c r="J337" i="11"/>
  <c r="BK331" i="11"/>
  <c r="BK324" i="11"/>
  <c r="J319" i="11"/>
  <c r="BK293" i="11"/>
  <c r="J290" i="11"/>
  <c r="J280" i="11"/>
  <c r="J260" i="11"/>
  <c r="BK259" i="11"/>
  <c r="J257" i="11"/>
  <c r="BK255" i="11"/>
  <c r="J253" i="11"/>
  <c r="BK251" i="11"/>
  <c r="BK248" i="11"/>
  <c r="BK245" i="11"/>
  <c r="BK243" i="11"/>
  <c r="BK238" i="11"/>
  <c r="BK236" i="11"/>
  <c r="BK234" i="11"/>
  <c r="BK232" i="11"/>
  <c r="BK228" i="11"/>
  <c r="BK217" i="11"/>
  <c r="BK208" i="11"/>
  <c r="BK206" i="11"/>
  <c r="BK201" i="11"/>
  <c r="J199" i="11"/>
  <c r="BK193" i="11"/>
  <c r="BK188" i="11"/>
  <c r="BK171" i="11"/>
  <c r="J161" i="11"/>
  <c r="J159" i="11"/>
  <c r="J150" i="11"/>
  <c r="BK146" i="11"/>
  <c r="BK144" i="11"/>
  <c r="J139" i="11"/>
  <c r="J138" i="11"/>
  <c r="BK134" i="11"/>
  <c r="BK132" i="11"/>
  <c r="J130" i="11"/>
  <c r="J129" i="11"/>
  <c r="J126" i="11"/>
  <c r="J143" i="10"/>
  <c r="BK139" i="10"/>
  <c r="J137" i="10"/>
  <c r="J135" i="10"/>
  <c r="BK131" i="10"/>
  <c r="J144" i="9"/>
  <c r="BK139" i="9"/>
  <c r="BK137" i="9"/>
  <c r="J136" i="9"/>
  <c r="BK135" i="9"/>
  <c r="BK134" i="9"/>
  <c r="BK132" i="9"/>
  <c r="J127" i="9"/>
  <c r="BK126" i="9"/>
  <c r="J254" i="8"/>
  <c r="J250" i="8"/>
  <c r="BK245" i="8"/>
  <c r="BK241" i="8"/>
  <c r="J235" i="8"/>
  <c r="BK228" i="8"/>
  <c r="J226" i="8"/>
  <c r="J224" i="8"/>
  <c r="J209" i="8"/>
  <c r="J207" i="8"/>
  <c r="J203" i="8"/>
  <c r="J194" i="8"/>
  <c r="J191" i="8"/>
  <c r="J183" i="8"/>
  <c r="BK182" i="8"/>
  <c r="J178" i="8"/>
  <c r="BK175" i="8"/>
  <c r="BK172" i="8"/>
  <c r="BK164" i="8"/>
  <c r="BK161" i="8"/>
  <c r="J159" i="8"/>
  <c r="BK153" i="8"/>
  <c r="BK146" i="8"/>
  <c r="J227" i="7"/>
  <c r="J225" i="7"/>
  <c r="BK224" i="7"/>
  <c r="J223" i="7"/>
  <c r="BK220" i="7"/>
  <c r="J219" i="7"/>
  <c r="J213" i="7"/>
  <c r="BK211" i="7"/>
  <c r="J209" i="7"/>
  <c r="BK202" i="7"/>
  <c r="BK199" i="7"/>
  <c r="J196" i="7"/>
  <c r="J187" i="7"/>
  <c r="BK185" i="7"/>
  <c r="BK174" i="7"/>
  <c r="J172" i="7"/>
  <c r="J159" i="7"/>
  <c r="J156" i="7"/>
  <c r="BK154" i="7"/>
  <c r="BK153" i="7"/>
  <c r="J151" i="7"/>
  <c r="BK149" i="7"/>
  <c r="BK141" i="7"/>
  <c r="BK140" i="7"/>
  <c r="J219" i="6"/>
  <c r="BK216" i="6"/>
  <c r="BK215" i="6"/>
  <c r="J210" i="6"/>
  <c r="BK208" i="6"/>
  <c r="J207" i="6"/>
  <c r="BK201" i="6"/>
  <c r="J196" i="6"/>
  <c r="BK190" i="6"/>
  <c r="BK188" i="6"/>
  <c r="J186" i="6"/>
  <c r="J180" i="6"/>
  <c r="BK175" i="6"/>
  <c r="BK170" i="6"/>
  <c r="J288" i="5"/>
  <c r="J286" i="5"/>
  <c r="BK285" i="5"/>
  <c r="BK278" i="5"/>
  <c r="BK274" i="5"/>
  <c r="J272" i="5"/>
  <c r="BK268" i="5"/>
  <c r="BK264" i="5"/>
  <c r="J254" i="5"/>
  <c r="J252" i="5"/>
  <c r="J248" i="5"/>
  <c r="J246" i="5"/>
  <c r="BK244" i="5"/>
  <c r="BK242" i="5"/>
  <c r="J237" i="5"/>
  <c r="BK235" i="5"/>
  <c r="BK228" i="5"/>
  <c r="BK216" i="5"/>
  <c r="BK211" i="5"/>
  <c r="J209" i="5"/>
  <c r="J205" i="5"/>
  <c r="BK203" i="5"/>
  <c r="BK197" i="5"/>
  <c r="J192" i="5"/>
  <c r="BK185" i="5"/>
  <c r="J176" i="5"/>
  <c r="BK167" i="5"/>
  <c r="J162" i="5"/>
  <c r="BK161" i="5"/>
  <c r="J156" i="5"/>
  <c r="BK154" i="5"/>
  <c r="BK152" i="5"/>
  <c r="J149" i="5"/>
  <c r="J147" i="5"/>
  <c r="J142" i="5"/>
  <c r="BK248" i="4"/>
  <c r="J246" i="4"/>
  <c r="J243" i="4"/>
  <c r="J242" i="4"/>
  <c r="BK232" i="4"/>
  <c r="J227" i="4"/>
  <c r="BK224" i="4"/>
  <c r="J218" i="4"/>
  <c r="BK211" i="4"/>
  <c r="J205" i="4"/>
  <c r="BK196" i="4"/>
  <c r="BK191" i="4"/>
  <c r="BK189" i="4"/>
  <c r="BK187" i="4"/>
  <c r="J179" i="4"/>
  <c r="BK177" i="4"/>
  <c r="BK173" i="4"/>
  <c r="BK161" i="4"/>
  <c r="BK159" i="4"/>
  <c r="BK157" i="4"/>
  <c r="BK150" i="4"/>
  <c r="BK148" i="4"/>
  <c r="BK146" i="4"/>
  <c r="J145" i="4"/>
  <c r="J141" i="4"/>
  <c r="BK140" i="4"/>
  <c r="BK280" i="3"/>
  <c r="J276" i="3"/>
  <c r="J274" i="3"/>
  <c r="BK269" i="3"/>
  <c r="J267" i="3"/>
  <c r="J254" i="3"/>
  <c r="BK251" i="3"/>
  <c r="J239" i="3"/>
  <c r="J214" i="3"/>
  <c r="BK210" i="3"/>
  <c r="J203" i="3"/>
  <c r="J200" i="3"/>
  <c r="BK196" i="3"/>
  <c r="J189" i="3"/>
  <c r="BK188" i="3"/>
  <c r="J186" i="3"/>
  <c r="J182" i="3"/>
  <c r="J178" i="3"/>
  <c r="BK177" i="3"/>
  <c r="BK171" i="3"/>
  <c r="J157" i="3"/>
  <c r="BK155" i="3"/>
  <c r="J151" i="3"/>
  <c r="J147" i="3"/>
  <c r="J145" i="3"/>
  <c r="BK139" i="3"/>
  <c r="BK133" i="3"/>
  <c r="BK129" i="3"/>
  <c r="J421" i="2"/>
  <c r="J416" i="2"/>
  <c r="BK411" i="2"/>
  <c r="BK404" i="2"/>
  <c r="BK395" i="2"/>
  <c r="BK387" i="2"/>
  <c r="J383" i="2"/>
  <c r="BK369" i="2"/>
  <c r="J364" i="2"/>
  <c r="BK329" i="2"/>
  <c r="BK327" i="2"/>
  <c r="J322" i="2"/>
  <c r="BK296" i="2"/>
  <c r="J289" i="2"/>
  <c r="J279" i="2"/>
  <c r="J268" i="2"/>
  <c r="J258" i="2"/>
  <c r="BK243" i="2"/>
  <c r="BK237" i="2"/>
  <c r="BK231" i="2"/>
  <c r="BK224" i="2"/>
  <c r="BK217" i="2"/>
  <c r="J215" i="2"/>
  <c r="BK213" i="2"/>
  <c r="J211" i="2"/>
  <c r="J198" i="2"/>
  <c r="J194" i="2"/>
  <c r="BK182" i="2"/>
  <c r="BK177" i="2"/>
  <c r="BK170" i="2"/>
  <c r="BK160" i="2"/>
  <c r="J153" i="2"/>
  <c r="J151" i="2"/>
  <c r="BK149" i="2"/>
  <c r="BK147" i="2"/>
  <c r="J141" i="2"/>
  <c r="J139" i="2"/>
  <c r="BK137" i="2"/>
  <c r="J126" i="2"/>
  <c r="AS98" i="1"/>
  <c r="BK143" i="20"/>
  <c r="BK131" i="20"/>
  <c r="J129" i="20"/>
  <c r="J127" i="20"/>
  <c r="BK126" i="20"/>
  <c r="J125" i="20"/>
  <c r="BK124" i="20"/>
  <c r="BK123" i="20"/>
  <c r="BK154" i="19"/>
  <c r="BK137" i="19"/>
  <c r="J136" i="19"/>
  <c r="BK135" i="19"/>
  <c r="BK134" i="19"/>
  <c r="J132" i="19"/>
  <c r="BK126" i="19"/>
  <c r="J243" i="18"/>
  <c r="J238" i="18"/>
  <c r="BK234" i="18"/>
  <c r="BK232" i="18"/>
  <c r="BK218" i="18"/>
  <c r="BK211" i="18"/>
  <c r="J207" i="18"/>
  <c r="J203" i="18"/>
  <c r="J199" i="18"/>
  <c r="BK190" i="18"/>
  <c r="J188" i="18"/>
  <c r="BK182" i="18"/>
  <c r="J180" i="18"/>
  <c r="J169" i="18"/>
  <c r="J163" i="18"/>
  <c r="BK158" i="18"/>
  <c r="J156" i="18"/>
  <c r="BK155" i="18"/>
  <c r="BK151" i="18"/>
  <c r="J147" i="18"/>
  <c r="BK141" i="18"/>
  <c r="BK140" i="18"/>
  <c r="J248" i="17"/>
  <c r="J247" i="17"/>
  <c r="BK243" i="17"/>
  <c r="BK241" i="17"/>
  <c r="J234" i="17"/>
  <c r="J232" i="17"/>
  <c r="BK228" i="17"/>
  <c r="J219" i="17"/>
  <c r="BK208" i="17"/>
  <c r="BK201" i="17"/>
  <c r="J196" i="17"/>
  <c r="J194" i="17"/>
  <c r="J192" i="17"/>
  <c r="BK164" i="17"/>
  <c r="J159" i="17"/>
  <c r="J158" i="17"/>
  <c r="BK156" i="17"/>
  <c r="BK151" i="17"/>
  <c r="BK149" i="17"/>
  <c r="BK147" i="17"/>
  <c r="BK146" i="17"/>
  <c r="BK141" i="17"/>
  <c r="BK292" i="16"/>
  <c r="J283" i="16"/>
  <c r="J271" i="16"/>
  <c r="BK266" i="16"/>
  <c r="BK254" i="16"/>
  <c r="BK232" i="16"/>
  <c r="J225" i="16"/>
  <c r="J223" i="16"/>
  <c r="J220" i="16"/>
  <c r="BK214" i="16"/>
  <c r="BK209" i="16"/>
  <c r="BK204" i="16"/>
  <c r="BK202" i="16"/>
  <c r="BK200" i="16"/>
  <c r="BK196" i="16"/>
  <c r="J195" i="16"/>
  <c r="BK183" i="16"/>
  <c r="BK182" i="16"/>
  <c r="J178" i="16"/>
  <c r="BK169" i="16"/>
  <c r="J155" i="16"/>
  <c r="BK152" i="16"/>
  <c r="J150" i="16"/>
  <c r="J141" i="16"/>
  <c r="BK140" i="16"/>
  <c r="BK138" i="16"/>
  <c r="BK129" i="16"/>
  <c r="BK146" i="15"/>
  <c r="J142" i="15"/>
  <c r="BK132" i="15"/>
  <c r="J130" i="15"/>
  <c r="BK127" i="15"/>
  <c r="J125" i="15"/>
  <c r="BK123" i="15"/>
  <c r="J235" i="14"/>
  <c r="BK220" i="14"/>
  <c r="J207" i="14"/>
  <c r="J191" i="14"/>
  <c r="BK187" i="14"/>
  <c r="BK186" i="14"/>
  <c r="J182" i="14"/>
  <c r="J181" i="14"/>
  <c r="BK179" i="14"/>
  <c r="J169" i="14"/>
  <c r="J163" i="14"/>
  <c r="BK154" i="14"/>
  <c r="BK153" i="14"/>
  <c r="J151" i="14"/>
  <c r="J147" i="14"/>
  <c r="J137" i="14"/>
  <c r="J133" i="14"/>
  <c r="BK150" i="13"/>
  <c r="BK147" i="13"/>
  <c r="J144" i="13"/>
  <c r="BK139" i="13"/>
  <c r="BK137" i="13"/>
  <c r="BK134" i="13"/>
  <c r="BK132" i="13"/>
  <c r="J130" i="13"/>
  <c r="J126" i="13"/>
  <c r="J204" i="12"/>
  <c r="BK199" i="12"/>
  <c r="J195" i="12"/>
  <c r="BK194" i="12"/>
  <c r="BK191" i="12"/>
  <c r="J174" i="12"/>
  <c r="J171" i="12"/>
  <c r="J169" i="12"/>
  <c r="BK167" i="12"/>
  <c r="BK165" i="12"/>
  <c r="BK163" i="12"/>
  <c r="BK159" i="12"/>
  <c r="BK155" i="12"/>
  <c r="J154" i="12"/>
  <c r="BK147" i="12"/>
  <c r="BK145" i="12"/>
  <c r="BK144" i="12"/>
  <c r="J143" i="12"/>
  <c r="BK137" i="12"/>
  <c r="J135" i="12"/>
  <c r="BK131" i="12"/>
  <c r="BK129" i="12"/>
  <c r="BK127" i="12"/>
  <c r="J339" i="11"/>
  <c r="J331" i="11"/>
  <c r="BK317" i="11"/>
  <c r="BK313" i="11"/>
  <c r="J309" i="11"/>
  <c r="J301" i="11"/>
  <c r="BK272" i="11"/>
  <c r="BK262" i="11"/>
  <c r="BK257" i="11"/>
  <c r="J250" i="11"/>
  <c r="J248" i="11"/>
  <c r="J246" i="11"/>
  <c r="J243" i="11"/>
  <c r="BK241" i="11"/>
  <c r="J226" i="11"/>
  <c r="BK225" i="11"/>
  <c r="J218" i="11"/>
  <c r="J215" i="11"/>
  <c r="J206" i="11"/>
  <c r="J205" i="11"/>
  <c r="J204" i="11"/>
  <c r="BK199" i="11"/>
  <c r="BK196" i="11"/>
  <c r="J192" i="11"/>
  <c r="J183" i="11"/>
  <c r="BK180" i="11"/>
  <c r="BK176" i="11"/>
  <c r="J171" i="11"/>
  <c r="J169" i="11"/>
  <c r="BK164" i="11"/>
  <c r="J163" i="11"/>
  <c r="BK148" i="11"/>
  <c r="J146" i="11"/>
  <c r="BK138" i="11"/>
  <c r="BK136" i="11"/>
  <c r="BK130" i="11"/>
  <c r="BK129" i="11"/>
  <c r="J141" i="10"/>
  <c r="BK137" i="10"/>
  <c r="BK135" i="10"/>
  <c r="J131" i="10"/>
  <c r="BK127" i="10"/>
  <c r="BK126" i="10"/>
  <c r="BK125" i="10"/>
  <c r="J124" i="10"/>
  <c r="J123" i="10"/>
  <c r="BK154" i="9"/>
  <c r="J135" i="9"/>
  <c r="J134" i="9"/>
  <c r="BK130" i="9"/>
  <c r="BK129" i="9"/>
  <c r="J126" i="9"/>
  <c r="BK260" i="8"/>
  <c r="BK256" i="8"/>
  <c r="BK254" i="8"/>
  <c r="J252" i="8"/>
  <c r="BK232" i="8"/>
  <c r="J230" i="8"/>
  <c r="BK209" i="8"/>
  <c r="BK208" i="8" s="1"/>
  <c r="J208" i="8" s="1"/>
  <c r="J105" i="8" s="1"/>
  <c r="BK207" i="8"/>
  <c r="BK200" i="8"/>
  <c r="J197" i="8"/>
  <c r="BK194" i="8"/>
  <c r="BK185" i="8"/>
  <c r="BK184" i="8"/>
  <c r="J182" i="8"/>
  <c r="J172" i="8"/>
  <c r="J171" i="8"/>
  <c r="J164" i="8"/>
  <c r="BK143" i="8"/>
  <c r="J140" i="8"/>
  <c r="BK227" i="7"/>
  <c r="J224" i="7"/>
  <c r="J220" i="7"/>
  <c r="BK219" i="7"/>
  <c r="BK217" i="7"/>
  <c r="J215" i="7"/>
  <c r="BK213" i="7"/>
  <c r="J205" i="7"/>
  <c r="J199" i="7"/>
  <c r="J189" i="7"/>
  <c r="BK187" i="7"/>
  <c r="J185" i="7"/>
  <c r="J180" i="7"/>
  <c r="J178" i="7"/>
  <c r="J167" i="7"/>
  <c r="J157" i="7"/>
  <c r="BK156" i="7"/>
  <c r="J153" i="7"/>
  <c r="BK151" i="7"/>
  <c r="J149" i="7"/>
  <c r="BK147" i="7"/>
  <c r="J146" i="7"/>
  <c r="J216" i="6"/>
  <c r="J212" i="6"/>
  <c r="BK210" i="6"/>
  <c r="J204" i="6"/>
  <c r="J198" i="6"/>
  <c r="J188" i="6"/>
  <c r="J182" i="6"/>
  <c r="J175" i="6"/>
  <c r="BK168" i="6"/>
  <c r="J160" i="6"/>
  <c r="J150" i="6"/>
  <c r="BK143" i="6"/>
  <c r="J142" i="6"/>
  <c r="BK140" i="6"/>
  <c r="BK288" i="5"/>
  <c r="BK286" i="5"/>
  <c r="J285" i="5"/>
  <c r="J284" i="5"/>
  <c r="BK280" i="5"/>
  <c r="BK276" i="5"/>
  <c r="J274" i="5"/>
  <c r="BK272" i="5"/>
  <c r="J270" i="5"/>
  <c r="J268" i="5"/>
  <c r="BK266" i="5"/>
  <c r="J264" i="5"/>
  <c r="J262" i="5"/>
  <c r="J260" i="5"/>
  <c r="J256" i="5"/>
  <c r="BK254" i="5"/>
  <c r="BK246" i="5"/>
  <c r="BK239" i="5"/>
  <c r="J235" i="5"/>
  <c r="J233" i="5"/>
  <c r="BK230" i="5"/>
  <c r="J213" i="5"/>
  <c r="J211" i="5"/>
  <c r="J207" i="5"/>
  <c r="BK205" i="5"/>
  <c r="J203" i="5"/>
  <c r="J201" i="5"/>
  <c r="J197" i="5"/>
  <c r="J194" i="5"/>
  <c r="BK192" i="5"/>
  <c r="BK176" i="5"/>
  <c r="J173" i="5"/>
  <c r="J170" i="5"/>
  <c r="J167" i="5"/>
  <c r="J165" i="5"/>
  <c r="BK162" i="5"/>
  <c r="BK159" i="5"/>
  <c r="J152" i="5"/>
  <c r="J248" i="4"/>
  <c r="BK242" i="4"/>
  <c r="J240" i="4"/>
  <c r="BK234" i="4"/>
  <c r="J232" i="4"/>
  <c r="BK221" i="4"/>
  <c r="BK216" i="4"/>
  <c r="J203" i="4"/>
  <c r="J187" i="4"/>
  <c r="BK179" i="4"/>
  <c r="J173" i="4"/>
  <c r="BK171" i="4"/>
  <c r="J166" i="4"/>
  <c r="BK152" i="4"/>
  <c r="J150" i="4"/>
  <c r="J146" i="4"/>
  <c r="J280" i="3"/>
  <c r="BK279" i="3"/>
  <c r="BK276" i="3"/>
  <c r="J268" i="3"/>
  <c r="BK261" i="3"/>
  <c r="J251" i="3"/>
  <c r="BK239" i="3"/>
  <c r="BK234" i="3"/>
  <c r="BK232" i="3"/>
  <c r="J232" i="3"/>
  <c r="BK228" i="3"/>
  <c r="BK227" i="3"/>
  <c r="J225" i="3"/>
  <c r="BK223" i="3"/>
  <c r="BK222" i="3"/>
  <c r="J220" i="3"/>
  <c r="BK218" i="3"/>
  <c r="J210" i="3"/>
  <c r="BK200" i="3"/>
  <c r="J193" i="3"/>
  <c r="J192" i="3"/>
  <c r="J190" i="3"/>
  <c r="BK189" i="3"/>
  <c r="J187" i="3"/>
  <c r="J177" i="3"/>
  <c r="J176" i="3"/>
  <c r="BK167" i="3"/>
  <c r="BK160" i="3"/>
  <c r="J159" i="3"/>
  <c r="BK158" i="3"/>
  <c r="BK157" i="3"/>
  <c r="J153" i="3"/>
  <c r="BK141" i="3"/>
  <c r="J139" i="3"/>
  <c r="J127" i="3"/>
  <c r="J419" i="2"/>
  <c r="BK416" i="2"/>
  <c r="J411" i="2"/>
  <c r="J399" i="2"/>
  <c r="BK383" i="2"/>
  <c r="BK364" i="2"/>
  <c r="J356" i="2"/>
  <c r="BK352" i="2"/>
  <c r="J345" i="2"/>
  <c r="BK331" i="2"/>
  <c r="J327" i="2"/>
  <c r="J325" i="2"/>
  <c r="J300" i="2"/>
  <c r="BK297" i="2"/>
  <c r="J296" i="2"/>
  <c r="BK279" i="2"/>
  <c r="J277" i="2"/>
  <c r="BK275" i="2"/>
  <c r="BK273" i="2"/>
  <c r="BK270" i="2"/>
  <c r="BK264" i="2"/>
  <c r="J261" i="2"/>
  <c r="J254" i="2"/>
  <c r="BK250" i="2"/>
  <c r="J243" i="2"/>
  <c r="J221" i="2"/>
  <c r="J217" i="2"/>
  <c r="J206" i="2"/>
  <c r="J201" i="2"/>
  <c r="BK198" i="2"/>
  <c r="J197" i="2"/>
  <c r="BK193" i="2"/>
  <c r="BK184" i="2"/>
  <c r="J182" i="2"/>
  <c r="J177" i="2"/>
  <c r="J172" i="2"/>
  <c r="BK153" i="2"/>
  <c r="BK151" i="2"/>
  <c r="J142" i="2"/>
  <c r="BK126" i="2"/>
  <c r="J141" i="20"/>
  <c r="J137" i="20"/>
  <c r="BK135" i="20"/>
  <c r="J135" i="20"/>
  <c r="J133" i="20"/>
  <c r="J154" i="19"/>
  <c r="J147" i="19"/>
  <c r="BK144" i="19"/>
  <c r="J139" i="19"/>
  <c r="J137" i="19"/>
  <c r="BK132" i="19"/>
  <c r="J130" i="19"/>
  <c r="BK244" i="18"/>
  <c r="BK239" i="18"/>
  <c r="J224" i="18"/>
  <c r="BK221" i="18"/>
  <c r="J218" i="18"/>
  <c r="J215" i="18"/>
  <c r="J192" i="18"/>
  <c r="J190" i="18"/>
  <c r="BK180" i="18"/>
  <c r="J176" i="18"/>
  <c r="J174" i="18"/>
  <c r="BK163" i="18"/>
  <c r="BK161" i="18"/>
  <c r="BK159" i="18"/>
  <c r="J155" i="18"/>
  <c r="J153" i="18"/>
  <c r="J151" i="18"/>
  <c r="BK149" i="18"/>
  <c r="BK147" i="18"/>
  <c r="J146" i="18"/>
  <c r="BK240" i="17"/>
  <c r="BK238" i="17"/>
  <c r="J236" i="17"/>
  <c r="J228" i="17"/>
  <c r="J225" i="17"/>
  <c r="J222" i="17"/>
  <c r="J212" i="17"/>
  <c r="BK210" i="17"/>
  <c r="J208" i="17"/>
  <c r="BK203" i="17"/>
  <c r="BK175" i="17"/>
  <c r="BK162" i="17"/>
  <c r="BK160" i="17"/>
  <c r="J153" i="17"/>
  <c r="J149" i="17"/>
  <c r="J146" i="17"/>
  <c r="J141" i="17"/>
  <c r="BK140" i="17"/>
  <c r="BK294" i="16"/>
  <c r="J294" i="16"/>
  <c r="J290" i="16"/>
  <c r="BK288" i="16"/>
  <c r="BK283" i="16"/>
  <c r="BK276" i="16"/>
  <c r="J262" i="16"/>
  <c r="J258" i="16"/>
  <c r="J248" i="16"/>
  <c r="BK242" i="16"/>
  <c r="BK239" i="16"/>
  <c r="J232" i="16"/>
  <c r="BK222" i="16"/>
  <c r="BK216" i="16"/>
  <c r="J204" i="16"/>
  <c r="J194" i="16"/>
  <c r="BK191" i="16"/>
  <c r="J189" i="16"/>
  <c r="BK186" i="16"/>
  <c r="J183" i="16"/>
  <c r="BK178" i="16"/>
  <c r="BK173" i="16"/>
  <c r="J161" i="16"/>
  <c r="J159" i="16"/>
  <c r="BK150" i="16"/>
  <c r="BK148" i="16"/>
  <c r="J146" i="16"/>
  <c r="BK142" i="16"/>
  <c r="J130" i="16"/>
  <c r="J129" i="16"/>
  <c r="BK144" i="15"/>
  <c r="BK142" i="15"/>
  <c r="BK140" i="15"/>
  <c r="J138" i="15"/>
  <c r="BK134" i="15"/>
  <c r="J132" i="15"/>
  <c r="BK130" i="15"/>
  <c r="J128" i="15"/>
  <c r="J126" i="15"/>
  <c r="BK124" i="15"/>
  <c r="BK235" i="14"/>
  <c r="J234" i="14"/>
  <c r="BK228" i="14"/>
  <c r="BK225" i="14"/>
  <c r="BK207" i="14"/>
  <c r="J195" i="14"/>
  <c r="J193" i="14"/>
  <c r="J186" i="14"/>
  <c r="BK181" i="14"/>
  <c r="J180" i="14"/>
  <c r="BK178" i="14"/>
  <c r="BK167" i="14"/>
  <c r="BK163" i="14"/>
  <c r="J162" i="14"/>
  <c r="BK151" i="14"/>
  <c r="BK148" i="14"/>
  <c r="BK147" i="14"/>
  <c r="J145" i="14"/>
  <c r="BK137" i="14"/>
  <c r="BK135" i="14"/>
  <c r="J128" i="14"/>
  <c r="J154" i="13"/>
  <c r="BK144" i="13"/>
  <c r="J136" i="13"/>
  <c r="BK135" i="13"/>
  <c r="J134" i="13"/>
  <c r="BK130" i="13"/>
  <c r="BK129" i="13"/>
  <c r="J127" i="13"/>
  <c r="BK201" i="12"/>
  <c r="BK195" i="12"/>
  <c r="J191" i="12"/>
  <c r="BK185" i="12"/>
  <c r="BK171" i="12"/>
  <c r="BK169" i="12"/>
  <c r="J167" i="12"/>
  <c r="J161" i="12"/>
  <c r="BK157" i="12"/>
  <c r="J147" i="12"/>
  <c r="J145" i="12"/>
  <c r="J142" i="12"/>
  <c r="J141" i="12"/>
  <c r="J137" i="12"/>
  <c r="BK135" i="12"/>
  <c r="BK134" i="12"/>
  <c r="J132" i="12"/>
  <c r="J131" i="12"/>
  <c r="J129" i="12"/>
  <c r="J324" i="11"/>
  <c r="BK309" i="11"/>
  <c r="J305" i="11"/>
  <c r="BK283" i="11"/>
  <c r="BK280" i="11"/>
  <c r="J272" i="11"/>
  <c r="J259" i="11"/>
  <c r="J255" i="11"/>
  <c r="BK253" i="11"/>
  <c r="BK250" i="11"/>
  <c r="J245" i="11"/>
  <c r="J241" i="11"/>
  <c r="BK239" i="11"/>
  <c r="J232" i="11"/>
  <c r="J228" i="11"/>
  <c r="BK226" i="11"/>
  <c r="BK224" i="11"/>
  <c r="J217" i="11"/>
  <c r="BK209" i="11"/>
  <c r="BK204" i="11"/>
  <c r="J201" i="11"/>
  <c r="J196" i="11"/>
  <c r="J193" i="11"/>
  <c r="BK183" i="11"/>
  <c r="J176" i="11"/>
  <c r="BK169" i="11"/>
  <c r="J164" i="11"/>
  <c r="BK159" i="11"/>
  <c r="BK155" i="11"/>
  <c r="J144" i="11"/>
  <c r="J140" i="11"/>
  <c r="BK139" i="11"/>
  <c r="J134" i="11"/>
  <c r="J132" i="11"/>
  <c r="BK126" i="11"/>
  <c r="BK143" i="10"/>
  <c r="BK141" i="10"/>
  <c r="J133" i="10"/>
  <c r="BK129" i="10"/>
  <c r="J127" i="10"/>
  <c r="J126" i="10"/>
  <c r="BK264" i="8"/>
  <c r="J264" i="8"/>
  <c r="BK262" i="8"/>
  <c r="J262" i="8"/>
  <c r="BK261" i="8"/>
  <c r="J261" i="8"/>
  <c r="J260" i="8"/>
  <c r="J256" i="8"/>
  <c r="BK252" i="8"/>
  <c r="BK250" i="8"/>
  <c r="BK248" i="8"/>
  <c r="J241" i="8"/>
  <c r="BK238" i="8"/>
  <c r="BK235" i="8"/>
  <c r="J232" i="8"/>
  <c r="BK230" i="8"/>
  <c r="J228" i="8"/>
  <c r="BK206" i="8"/>
  <c r="J200" i="8"/>
  <c r="BK191" i="8"/>
  <c r="J185" i="8"/>
  <c r="J184" i="8"/>
  <c r="BK183" i="8"/>
  <c r="BK178" i="8"/>
  <c r="BK171" i="8"/>
  <c r="BK159" i="8"/>
  <c r="BK140" i="8"/>
  <c r="BK215" i="7"/>
  <c r="BK209" i="7"/>
  <c r="BK205" i="7"/>
  <c r="BK193" i="7"/>
  <c r="J191" i="7"/>
  <c r="BK172" i="7"/>
  <c r="J161" i="7"/>
  <c r="BK157" i="7"/>
  <c r="J147" i="7"/>
  <c r="BK146" i="7"/>
  <c r="J141" i="7"/>
  <c r="BK219" i="6"/>
  <c r="J208" i="6"/>
  <c r="J201" i="6"/>
  <c r="J194" i="6"/>
  <c r="BK182" i="6"/>
  <c r="J170" i="6"/>
  <c r="BK162" i="6"/>
  <c r="BK155" i="6"/>
  <c r="BK150" i="6"/>
  <c r="BK148" i="6"/>
  <c r="BK145" i="6"/>
  <c r="J143" i="6"/>
  <c r="J140" i="6"/>
  <c r="BK284" i="5"/>
  <c r="J280" i="5"/>
  <c r="J278" i="5"/>
  <c r="J276" i="5"/>
  <c r="BK270" i="5"/>
  <c r="J266" i="5"/>
  <c r="BK262" i="5"/>
  <c r="BK260" i="5"/>
  <c r="BK256" i="5"/>
  <c r="BK252" i="5"/>
  <c r="BK248" i="5"/>
  <c r="J244" i="5"/>
  <c r="J242" i="5"/>
  <c r="J239" i="5"/>
  <c r="BK237" i="5"/>
  <c r="BK233" i="5"/>
  <c r="J230" i="5"/>
  <c r="J228" i="5"/>
  <c r="J216" i="5"/>
  <c r="BK213" i="5"/>
  <c r="BK209" i="5"/>
  <c r="BK207" i="5"/>
  <c r="BK201" i="5"/>
  <c r="BK194" i="5"/>
  <c r="J185" i="5"/>
  <c r="BK173" i="5"/>
  <c r="BK170" i="5"/>
  <c r="BK165" i="5"/>
  <c r="J161" i="5"/>
  <c r="J159" i="5"/>
  <c r="BK156" i="5"/>
  <c r="J154" i="5"/>
  <c r="BK149" i="5"/>
  <c r="J144" i="5"/>
  <c r="BK142" i="5"/>
  <c r="J247" i="4"/>
  <c r="BK246" i="4"/>
  <c r="BK240" i="4"/>
  <c r="J238" i="4"/>
  <c r="J236" i="4"/>
  <c r="BK227" i="4"/>
  <c r="J216" i="4"/>
  <c r="J211" i="4"/>
  <c r="BK205" i="4"/>
  <c r="BK203" i="4"/>
  <c r="J197" i="4"/>
  <c r="J191" i="4"/>
  <c r="J177" i="4"/>
  <c r="J157" i="4"/>
  <c r="J156" i="4"/>
  <c r="BK153" i="4"/>
  <c r="J152" i="4"/>
  <c r="BK145" i="4"/>
  <c r="J140" i="4"/>
  <c r="BK282" i="3"/>
  <c r="J282" i="3"/>
  <c r="J269" i="3"/>
  <c r="BK268" i="3"/>
  <c r="BK267" i="3"/>
  <c r="BK264" i="3"/>
  <c r="J261" i="3"/>
  <c r="BK254" i="3"/>
  <c r="BK182" i="3"/>
  <c r="J180" i="3"/>
  <c r="BK176" i="3"/>
  <c r="J171" i="3"/>
  <c r="J167" i="3"/>
  <c r="BK163" i="3"/>
  <c r="BK161" i="3"/>
  <c r="J155" i="3"/>
  <c r="BK153" i="3"/>
  <c r="BK151" i="3"/>
  <c r="BK149" i="3"/>
  <c r="BK147" i="3"/>
  <c r="J137" i="3"/>
  <c r="BK135" i="3"/>
  <c r="J133" i="3"/>
  <c r="J131" i="3"/>
  <c r="BK130" i="3"/>
  <c r="BK423" i="2"/>
  <c r="J423" i="2"/>
  <c r="BK421" i="2"/>
  <c r="BK419" i="2"/>
  <c r="BK399" i="2"/>
  <c r="J395" i="2"/>
  <c r="J391" i="2"/>
  <c r="J352" i="2"/>
  <c r="BK345" i="2"/>
  <c r="BK337" i="2"/>
  <c r="BK335" i="2"/>
  <c r="BK325" i="2"/>
  <c r="J323" i="2"/>
  <c r="BK311" i="2"/>
  <c r="BK300" i="2"/>
  <c r="J297" i="2"/>
  <c r="BK291" i="2"/>
  <c r="BK289" i="2"/>
  <c r="J274" i="2"/>
  <c r="J273" i="2"/>
  <c r="J270" i="2"/>
  <c r="J266" i="2"/>
  <c r="BK261" i="2"/>
  <c r="BK258" i="2"/>
  <c r="BK255" i="2"/>
  <c r="J237" i="2"/>
  <c r="BK221" i="2"/>
  <c r="BK215" i="2"/>
  <c r="J213" i="2"/>
  <c r="BK206" i="2"/>
  <c r="BK197" i="2"/>
  <c r="BK189" i="2"/>
  <c r="BK188" i="2"/>
  <c r="J184" i="2"/>
  <c r="BK171" i="2"/>
  <c r="J170" i="2"/>
  <c r="BK168" i="2"/>
  <c r="J162" i="2"/>
  <c r="J147" i="2"/>
  <c r="BK143" i="2"/>
  <c r="BK142" i="2"/>
  <c r="BK141" i="2"/>
  <c r="BK139" i="2"/>
  <c r="BK132" i="2"/>
  <c r="J130" i="2"/>
  <c r="J129" i="2"/>
  <c r="P125" i="2" l="1"/>
  <c r="P124" i="2" s="1"/>
  <c r="P336" i="2"/>
  <c r="BK126" i="3"/>
  <c r="BK125" i="3" s="1"/>
  <c r="J125" i="3" s="1"/>
  <c r="J99" i="3" s="1"/>
  <c r="BK233" i="3"/>
  <c r="J233" i="3" s="1"/>
  <c r="J101" i="3" s="1"/>
  <c r="BK278" i="3"/>
  <c r="J278" i="3"/>
  <c r="J102" i="3" s="1"/>
  <c r="P139" i="4"/>
  <c r="P155" i="4"/>
  <c r="P170" i="4"/>
  <c r="T226" i="4"/>
  <c r="T225" i="4" s="1"/>
  <c r="P245" i="4"/>
  <c r="P244" i="4"/>
  <c r="P141" i="5"/>
  <c r="BK158" i="5"/>
  <c r="J158" i="5"/>
  <c r="J103" i="5"/>
  <c r="T158" i="5"/>
  <c r="R164" i="5"/>
  <c r="P169" i="5"/>
  <c r="P227" i="5"/>
  <c r="BK251" i="5"/>
  <c r="J251" i="5" s="1"/>
  <c r="J110" i="5" s="1"/>
  <c r="R251" i="5"/>
  <c r="T261" i="5"/>
  <c r="T283" i="5"/>
  <c r="T282" i="5"/>
  <c r="R139" i="6"/>
  <c r="R154" i="6"/>
  <c r="T206" i="6"/>
  <c r="T205" i="6"/>
  <c r="R214" i="6"/>
  <c r="R213" i="6" s="1"/>
  <c r="R139" i="7"/>
  <c r="BK158" i="7"/>
  <c r="J158" i="7"/>
  <c r="J104" i="7" s="1"/>
  <c r="BK171" i="7"/>
  <c r="J171" i="7"/>
  <c r="J106" i="7"/>
  <c r="R171" i="7"/>
  <c r="R204" i="7"/>
  <c r="R203" i="7"/>
  <c r="R222" i="7"/>
  <c r="R221" i="7" s="1"/>
  <c r="R122" i="10"/>
  <c r="R121" i="10"/>
  <c r="BK125" i="11"/>
  <c r="BK124" i="11" s="1"/>
  <c r="R261" i="11"/>
  <c r="R126" i="12"/>
  <c r="R125" i="12"/>
  <c r="R170" i="12"/>
  <c r="P125" i="13"/>
  <c r="P124" i="13"/>
  <c r="BK138" i="13"/>
  <c r="J138" i="13" s="1"/>
  <c r="J101" i="13" s="1"/>
  <c r="R125" i="14"/>
  <c r="R124" i="14"/>
  <c r="P199" i="14"/>
  <c r="BK122" i="15"/>
  <c r="J122" i="15"/>
  <c r="J99" i="15"/>
  <c r="BK125" i="16"/>
  <c r="BK124" i="16" s="1"/>
  <c r="J124" i="16" s="1"/>
  <c r="J99" i="16" s="1"/>
  <c r="T224" i="16"/>
  <c r="T139" i="17"/>
  <c r="R157" i="17"/>
  <c r="BK174" i="17"/>
  <c r="J174" i="17" s="1"/>
  <c r="J106" i="17" s="1"/>
  <c r="T227" i="17"/>
  <c r="T226" i="17"/>
  <c r="R245" i="17"/>
  <c r="R244" i="17" s="1"/>
  <c r="R139" i="18"/>
  <c r="BK160" i="18"/>
  <c r="J160" i="18" s="1"/>
  <c r="J104" i="18" s="1"/>
  <c r="BK173" i="18"/>
  <c r="J173" i="18"/>
  <c r="J106" i="18" s="1"/>
  <c r="P223" i="18"/>
  <c r="P222" i="18"/>
  <c r="R241" i="18"/>
  <c r="R240" i="18" s="1"/>
  <c r="P125" i="19"/>
  <c r="P124" i="19"/>
  <c r="BK138" i="19"/>
  <c r="J138" i="19" s="1"/>
  <c r="J101" i="19" s="1"/>
  <c r="P138" i="19"/>
  <c r="BK122" i="20"/>
  <c r="BK121" i="20" s="1"/>
  <c r="J121" i="20" s="1"/>
  <c r="J98" i="20" s="1"/>
  <c r="T125" i="2"/>
  <c r="T124" i="2" s="1"/>
  <c r="T123" i="2" s="1"/>
  <c r="T336" i="2"/>
  <c r="P126" i="3"/>
  <c r="P125" i="3" s="1"/>
  <c r="T233" i="3"/>
  <c r="R278" i="3"/>
  <c r="BK139" i="4"/>
  <c r="J139" i="4" s="1"/>
  <c r="J102" i="4" s="1"/>
  <c r="BK155" i="4"/>
  <c r="J155" i="4"/>
  <c r="J103" i="4" s="1"/>
  <c r="BK158" i="4"/>
  <c r="J158" i="4"/>
  <c r="J104" i="4"/>
  <c r="P158" i="4"/>
  <c r="T170" i="4"/>
  <c r="R226" i="4"/>
  <c r="R225" i="4"/>
  <c r="T245" i="4"/>
  <c r="T244" i="4" s="1"/>
  <c r="BK141" i="5"/>
  <c r="J141" i="5"/>
  <c r="J102" i="5" s="1"/>
  <c r="R141" i="5"/>
  <c r="P158" i="5"/>
  <c r="BK164" i="5"/>
  <c r="J164" i="5" s="1"/>
  <c r="J104" i="5" s="1"/>
  <c r="P164" i="5"/>
  <c r="T164" i="5"/>
  <c r="R169" i="5"/>
  <c r="BK200" i="5"/>
  <c r="J200" i="5"/>
  <c r="J107" i="5"/>
  <c r="P200" i="5"/>
  <c r="R200" i="5"/>
  <c r="T200" i="5"/>
  <c r="R227" i="5"/>
  <c r="P251" i="5"/>
  <c r="T251" i="5"/>
  <c r="P261" i="5"/>
  <c r="BK283" i="5"/>
  <c r="J283" i="5" s="1"/>
  <c r="J114" i="5" s="1"/>
  <c r="R283" i="5"/>
  <c r="R282" i="5"/>
  <c r="T139" i="6"/>
  <c r="BK154" i="6"/>
  <c r="J154" i="6"/>
  <c r="J105" i="6"/>
  <c r="BK206" i="6"/>
  <c r="BK205" i="6" s="1"/>
  <c r="J205" i="6" s="1"/>
  <c r="J108" i="6"/>
  <c r="T214" i="6"/>
  <c r="T213" i="6" s="1"/>
  <c r="T139" i="7"/>
  <c r="R155" i="7"/>
  <c r="P158" i="7"/>
  <c r="T171" i="7"/>
  <c r="T204" i="7"/>
  <c r="T203" i="7"/>
  <c r="P222" i="7"/>
  <c r="P221" i="7" s="1"/>
  <c r="P142" i="8"/>
  <c r="P138" i="8"/>
  <c r="BK181" i="8"/>
  <c r="J181" i="8"/>
  <c r="J104" i="8" s="1"/>
  <c r="P223" i="8"/>
  <c r="BK237" i="8"/>
  <c r="J237" i="8"/>
  <c r="J107" i="8" s="1"/>
  <c r="P237" i="8"/>
  <c r="R247" i="8"/>
  <c r="R246" i="8"/>
  <c r="T259" i="8"/>
  <c r="T258" i="8" s="1"/>
  <c r="P125" i="9"/>
  <c r="P124" i="9"/>
  <c r="BK138" i="9"/>
  <c r="J138" i="9" s="1"/>
  <c r="J101" i="9" s="1"/>
  <c r="R138" i="9"/>
  <c r="BK122" i="10"/>
  <c r="BK121" i="10" s="1"/>
  <c r="J121" i="10" s="1"/>
  <c r="P125" i="11"/>
  <c r="P124" i="11" s="1"/>
  <c r="BK261" i="11"/>
  <c r="J261" i="11"/>
  <c r="J101" i="11"/>
  <c r="T126" i="12"/>
  <c r="T125" i="12" s="1"/>
  <c r="P170" i="12"/>
  <c r="R125" i="13"/>
  <c r="R124" i="13" s="1"/>
  <c r="R123" i="13" s="1"/>
  <c r="R138" i="13"/>
  <c r="BK125" i="14"/>
  <c r="J125" i="14" s="1"/>
  <c r="J100" i="14" s="1"/>
  <c r="T199" i="14"/>
  <c r="T122" i="15"/>
  <c r="T121" i="15" s="1"/>
  <c r="R125" i="16"/>
  <c r="R124" i="16"/>
  <c r="R123" i="16"/>
  <c r="R224" i="16"/>
  <c r="P139" i="17"/>
  <c r="P157" i="17"/>
  <c r="P161" i="17"/>
  <c r="P174" i="17"/>
  <c r="P227" i="17"/>
  <c r="P226" i="17" s="1"/>
  <c r="BK245" i="17"/>
  <c r="P139" i="18"/>
  <c r="T157" i="18"/>
  <c r="T160" i="18"/>
  <c r="R173" i="18"/>
  <c r="T223" i="18"/>
  <c r="T222" i="18" s="1"/>
  <c r="T241" i="18"/>
  <c r="T240" i="18"/>
  <c r="BK125" i="19"/>
  <c r="J125" i="19" s="1"/>
  <c r="J100" i="19" s="1"/>
  <c r="R125" i="19"/>
  <c r="R124" i="19" s="1"/>
  <c r="R138" i="19"/>
  <c r="P122" i="20"/>
  <c r="P121" i="20"/>
  <c r="AU118" i="1" s="1"/>
  <c r="BK125" i="2"/>
  <c r="J125" i="2" s="1"/>
  <c r="J100" i="2"/>
  <c r="BK336" i="2"/>
  <c r="J336" i="2" s="1"/>
  <c r="J101" i="2" s="1"/>
  <c r="R126" i="3"/>
  <c r="R125" i="3" s="1"/>
  <c r="P233" i="3"/>
  <c r="P278" i="3"/>
  <c r="R139" i="4"/>
  <c r="R155" i="4"/>
  <c r="R158" i="4"/>
  <c r="BK170" i="4"/>
  <c r="J170" i="4"/>
  <c r="J106" i="4" s="1"/>
  <c r="P226" i="4"/>
  <c r="P225" i="4" s="1"/>
  <c r="R245" i="4"/>
  <c r="R244" i="4" s="1"/>
  <c r="T141" i="5"/>
  <c r="R158" i="5"/>
  <c r="BK169" i="5"/>
  <c r="J169" i="5" s="1"/>
  <c r="J105" i="5" s="1"/>
  <c r="T169" i="5"/>
  <c r="P139" i="6"/>
  <c r="P154" i="6"/>
  <c r="P206" i="6"/>
  <c r="P205" i="6" s="1"/>
  <c r="P214" i="6"/>
  <c r="P213" i="6" s="1"/>
  <c r="BK139" i="7"/>
  <c r="J139" i="7" s="1"/>
  <c r="J102" i="7"/>
  <c r="BK155" i="7"/>
  <c r="J155" i="7" s="1"/>
  <c r="J103" i="7" s="1"/>
  <c r="BK204" i="7"/>
  <c r="BK203" i="7" s="1"/>
  <c r="J203" i="7" s="1"/>
  <c r="J109" i="7" s="1"/>
  <c r="T222" i="7"/>
  <c r="T221" i="7" s="1"/>
  <c r="R142" i="8"/>
  <c r="R138" i="8" s="1"/>
  <c r="R137" i="8" s="1"/>
  <c r="P181" i="8"/>
  <c r="BK223" i="8"/>
  <c r="J223" i="8" s="1"/>
  <c r="J106" i="8"/>
  <c r="R223" i="8"/>
  <c r="R237" i="8"/>
  <c r="BK247" i="8"/>
  <c r="J247" i="8"/>
  <c r="J110" i="8" s="1"/>
  <c r="T247" i="8"/>
  <c r="T246" i="8" s="1"/>
  <c r="P259" i="8"/>
  <c r="P258" i="8" s="1"/>
  <c r="T125" i="9"/>
  <c r="T124" i="9" s="1"/>
  <c r="P138" i="9"/>
  <c r="P122" i="10"/>
  <c r="P121" i="10" s="1"/>
  <c r="AU105" i="1" s="1"/>
  <c r="T125" i="11"/>
  <c r="T124" i="11" s="1"/>
  <c r="P261" i="11"/>
  <c r="P126" i="12"/>
  <c r="P125" i="12"/>
  <c r="P124" i="12" s="1"/>
  <c r="AU108" i="1" s="1"/>
  <c r="BK170" i="12"/>
  <c r="J170" i="12"/>
  <c r="J101" i="12" s="1"/>
  <c r="T125" i="13"/>
  <c r="T124" i="13" s="1"/>
  <c r="P138" i="13"/>
  <c r="P125" i="14"/>
  <c r="P124" i="14" s="1"/>
  <c r="P123" i="14" s="1"/>
  <c r="AU110" i="1" s="1"/>
  <c r="BK199" i="14"/>
  <c r="J199" i="14" s="1"/>
  <c r="J101" i="14" s="1"/>
  <c r="P122" i="15"/>
  <c r="P121" i="15" s="1"/>
  <c r="AU111" i="1" s="1"/>
  <c r="P125" i="16"/>
  <c r="P124" i="16"/>
  <c r="P123" i="16" s="1"/>
  <c r="AU113" i="1" s="1"/>
  <c r="P224" i="16"/>
  <c r="R139" i="17"/>
  <c r="T157" i="17"/>
  <c r="R161" i="17"/>
  <c r="R174" i="17"/>
  <c r="BK227" i="17"/>
  <c r="J227" i="17" s="1"/>
  <c r="J110" i="17" s="1"/>
  <c r="T245" i="17"/>
  <c r="T244" i="17"/>
  <c r="T139" i="18"/>
  <c r="P157" i="18"/>
  <c r="R160" i="18"/>
  <c r="T173" i="18"/>
  <c r="BK223" i="18"/>
  <c r="BK222" i="18" s="1"/>
  <c r="J222" i="18" s="1"/>
  <c r="J109" i="18" s="1"/>
  <c r="BK241" i="18"/>
  <c r="J241" i="18" s="1"/>
  <c r="J112" i="18" s="1"/>
  <c r="R122" i="20"/>
  <c r="R121" i="20" s="1"/>
  <c r="R125" i="2"/>
  <c r="R124" i="2" s="1"/>
  <c r="R123" i="2" s="1"/>
  <c r="R336" i="2"/>
  <c r="T126" i="3"/>
  <c r="T125" i="3" s="1"/>
  <c r="R233" i="3"/>
  <c r="T278" i="3"/>
  <c r="T139" i="4"/>
  <c r="T138" i="4" s="1"/>
  <c r="T137" i="4" s="1"/>
  <c r="T155" i="4"/>
  <c r="T158" i="4"/>
  <c r="R170" i="4"/>
  <c r="BK226" i="4"/>
  <c r="J226" i="4" s="1"/>
  <c r="J110" i="4" s="1"/>
  <c r="BK245" i="4"/>
  <c r="J245" i="4"/>
  <c r="J112" i="4" s="1"/>
  <c r="BK227" i="5"/>
  <c r="J227" i="5" s="1"/>
  <c r="J109" i="5"/>
  <c r="T227" i="5"/>
  <c r="BK261" i="5"/>
  <c r="J261" i="5" s="1"/>
  <c r="J112" i="5" s="1"/>
  <c r="R261" i="5"/>
  <c r="P283" i="5"/>
  <c r="P282" i="5" s="1"/>
  <c r="BK139" i="6"/>
  <c r="J139" i="6" s="1"/>
  <c r="J102" i="6" s="1"/>
  <c r="T154" i="6"/>
  <c r="R206" i="6"/>
  <c r="R205" i="6" s="1"/>
  <c r="BK214" i="6"/>
  <c r="J214" i="6" s="1"/>
  <c r="J111" i="6" s="1"/>
  <c r="P139" i="7"/>
  <c r="P155" i="7"/>
  <c r="T155" i="7"/>
  <c r="R158" i="7"/>
  <c r="T158" i="7"/>
  <c r="P171" i="7"/>
  <c r="P204" i="7"/>
  <c r="P203" i="7"/>
  <c r="BK222" i="7"/>
  <c r="J222" i="7" s="1"/>
  <c r="J112" i="7" s="1"/>
  <c r="BK142" i="8"/>
  <c r="J142" i="8" s="1"/>
  <c r="J103" i="8" s="1"/>
  <c r="T142" i="8"/>
  <c r="R181" i="8"/>
  <c r="T181" i="8"/>
  <c r="T223" i="8"/>
  <c r="T138" i="8" s="1"/>
  <c r="T137" i="8" s="1"/>
  <c r="T237" i="8"/>
  <c r="P247" i="8"/>
  <c r="P246" i="8" s="1"/>
  <c r="BK259" i="8"/>
  <c r="J259" i="8" s="1"/>
  <c r="J112" i="8" s="1"/>
  <c r="R259" i="8"/>
  <c r="R258" i="8"/>
  <c r="BK125" i="9"/>
  <c r="J125" i="9" s="1"/>
  <c r="J100" i="9" s="1"/>
  <c r="R125" i="9"/>
  <c r="R124" i="9" s="1"/>
  <c r="R123" i="9" s="1"/>
  <c r="T138" i="9"/>
  <c r="T122" i="10"/>
  <c r="T121" i="10" s="1"/>
  <c r="R125" i="11"/>
  <c r="R124" i="11" s="1"/>
  <c r="R123" i="11"/>
  <c r="T261" i="11"/>
  <c r="BK126" i="12"/>
  <c r="J126" i="12" s="1"/>
  <c r="J100" i="12" s="1"/>
  <c r="T170" i="12"/>
  <c r="BK125" i="13"/>
  <c r="J125" i="13" s="1"/>
  <c r="J100" i="13" s="1"/>
  <c r="T138" i="13"/>
  <c r="T125" i="14"/>
  <c r="T124" i="14" s="1"/>
  <c r="T123" i="14"/>
  <c r="R199" i="14"/>
  <c r="R122" i="15"/>
  <c r="R121" i="15" s="1"/>
  <c r="T125" i="16"/>
  <c r="T124" i="16" s="1"/>
  <c r="T123" i="16" s="1"/>
  <c r="BK224" i="16"/>
  <c r="J224" i="16"/>
  <c r="J101" i="16" s="1"/>
  <c r="BK139" i="17"/>
  <c r="J139" i="17" s="1"/>
  <c r="J102" i="17"/>
  <c r="BK157" i="17"/>
  <c r="J157" i="17"/>
  <c r="J103" i="17" s="1"/>
  <c r="BK161" i="17"/>
  <c r="J161" i="17" s="1"/>
  <c r="J104" i="17" s="1"/>
  <c r="T161" i="17"/>
  <c r="T174" i="17"/>
  <c r="R227" i="17"/>
  <c r="R226" i="17"/>
  <c r="P245" i="17"/>
  <c r="P244" i="17"/>
  <c r="BK139" i="18"/>
  <c r="J139" i="18"/>
  <c r="J102" i="18" s="1"/>
  <c r="BK157" i="18"/>
  <c r="J157" i="18" s="1"/>
  <c r="J103" i="18" s="1"/>
  <c r="R157" i="18"/>
  <c r="P160" i="18"/>
  <c r="P173" i="18"/>
  <c r="R223" i="18"/>
  <c r="R222" i="18" s="1"/>
  <c r="P241" i="18"/>
  <c r="P240" i="18" s="1"/>
  <c r="T125" i="19"/>
  <c r="T124" i="19" s="1"/>
  <c r="T138" i="19"/>
  <c r="T122" i="20"/>
  <c r="T121" i="20" s="1"/>
  <c r="J117" i="2"/>
  <c r="BE153" i="2"/>
  <c r="BE172" i="2"/>
  <c r="BE198" i="2"/>
  <c r="BE206" i="2"/>
  <c r="BE211" i="2"/>
  <c r="BE224" i="2"/>
  <c r="BE243" i="2"/>
  <c r="BE261" i="2"/>
  <c r="BE264" i="2"/>
  <c r="BE266" i="2"/>
  <c r="BE268" i="2"/>
  <c r="BE277" i="2"/>
  <c r="BE291" i="2"/>
  <c r="BE327" i="2"/>
  <c r="BE329" i="2"/>
  <c r="BE356" i="2"/>
  <c r="BE383" i="2"/>
  <c r="BE404" i="2"/>
  <c r="BE411" i="2"/>
  <c r="BE416" i="2"/>
  <c r="BE421" i="2"/>
  <c r="BE423" i="2"/>
  <c r="J91" i="3"/>
  <c r="E112" i="3"/>
  <c r="F121" i="3"/>
  <c r="BE127" i="3"/>
  <c r="BE137" i="3"/>
  <c r="BE141" i="3"/>
  <c r="BE157" i="3"/>
  <c r="BE159" i="3"/>
  <c r="BE177" i="3"/>
  <c r="BE269" i="3"/>
  <c r="BE276" i="3"/>
  <c r="BE279" i="3"/>
  <c r="BE280" i="3"/>
  <c r="BE282" i="3"/>
  <c r="F96" i="4"/>
  <c r="BE140" i="4"/>
  <c r="BE146" i="4"/>
  <c r="BE148" i="4"/>
  <c r="BE157" i="4"/>
  <c r="BE161" i="4"/>
  <c r="BE171" i="4"/>
  <c r="BE179" i="4"/>
  <c r="BE187" i="4"/>
  <c r="BE211" i="4"/>
  <c r="BE216" i="4"/>
  <c r="BE221" i="4"/>
  <c r="BE232" i="4"/>
  <c r="BK165" i="4"/>
  <c r="J165" i="4" s="1"/>
  <c r="J105" i="4" s="1"/>
  <c r="BK223" i="4"/>
  <c r="J223" i="4" s="1"/>
  <c r="J108" i="4" s="1"/>
  <c r="BK249" i="4"/>
  <c r="J249" i="4"/>
  <c r="J113" i="4" s="1"/>
  <c r="E85" i="5"/>
  <c r="J93" i="5"/>
  <c r="BE154" i="5"/>
  <c r="BE162" i="5"/>
  <c r="BE167" i="5"/>
  <c r="BE185" i="5"/>
  <c r="BE192" i="5"/>
  <c r="BE205" i="5"/>
  <c r="BE207" i="5"/>
  <c r="BE211" i="5"/>
  <c r="BE228" i="5"/>
  <c r="BE230" i="5"/>
  <c r="BE235" i="5"/>
  <c r="BE246" i="5"/>
  <c r="BE254" i="5"/>
  <c r="BE264" i="5"/>
  <c r="BE268" i="5"/>
  <c r="BE274" i="5"/>
  <c r="BE285" i="5"/>
  <c r="BK259" i="5"/>
  <c r="J259" i="5"/>
  <c r="J111" i="5" s="1"/>
  <c r="F96" i="6"/>
  <c r="J131" i="6"/>
  <c r="BE140" i="6"/>
  <c r="BE142" i="6"/>
  <c r="BE143" i="6"/>
  <c r="BE155" i="6"/>
  <c r="BE160" i="6"/>
  <c r="BE168" i="6"/>
  <c r="BE175" i="6"/>
  <c r="BE186" i="6"/>
  <c r="BE188" i="6"/>
  <c r="BE196" i="6"/>
  <c r="BE210" i="6"/>
  <c r="BE212" i="6"/>
  <c r="BE215" i="6"/>
  <c r="BE216" i="6"/>
  <c r="BE219" i="6"/>
  <c r="F96" i="7"/>
  <c r="BE140" i="7"/>
  <c r="BE151" i="7"/>
  <c r="BE154" i="7"/>
  <c r="BE172" i="7"/>
  <c r="BE174" i="7"/>
  <c r="BE180" i="7"/>
  <c r="BE187" i="7"/>
  <c r="BE196" i="7"/>
  <c r="BE199" i="7"/>
  <c r="BE202" i="7"/>
  <c r="BE211" i="7"/>
  <c r="BE217" i="7"/>
  <c r="BE220" i="7"/>
  <c r="BE223" i="7"/>
  <c r="BE225" i="7"/>
  <c r="BK198" i="7"/>
  <c r="J198" i="7" s="1"/>
  <c r="J107" i="7" s="1"/>
  <c r="F134" i="8"/>
  <c r="BE153" i="8"/>
  <c r="BE161" i="8"/>
  <c r="BE194" i="8"/>
  <c r="BE200" i="8"/>
  <c r="BE207" i="8"/>
  <c r="BE209" i="8"/>
  <c r="BE224" i="8"/>
  <c r="BE241" i="8"/>
  <c r="BE245" i="8"/>
  <c r="BE260" i="8"/>
  <c r="BE261" i="8"/>
  <c r="BE262" i="8"/>
  <c r="BE264" i="8"/>
  <c r="BE133" i="10"/>
  <c r="BE137" i="10"/>
  <c r="F94" i="11"/>
  <c r="BE130" i="11"/>
  <c r="BE136" i="11"/>
  <c r="BE148" i="11"/>
  <c r="BE159" i="11"/>
  <c r="BE163" i="11"/>
  <c r="BE169" i="11"/>
  <c r="BE171" i="11"/>
  <c r="BE180" i="11"/>
  <c r="BE183" i="11"/>
  <c r="BE188" i="11"/>
  <c r="BE199" i="11"/>
  <c r="BE206" i="11"/>
  <c r="BE215" i="11"/>
  <c r="BE234" i="11"/>
  <c r="BE243" i="11"/>
  <c r="BE245" i="11"/>
  <c r="BE246" i="11"/>
  <c r="BE293" i="11"/>
  <c r="BE313" i="11"/>
  <c r="BE317" i="11"/>
  <c r="BE331" i="11"/>
  <c r="J91" i="12"/>
  <c r="BE131" i="12"/>
  <c r="BE137" i="12"/>
  <c r="BE142" i="12"/>
  <c r="BE143" i="12"/>
  <c r="BE152" i="12"/>
  <c r="BE154" i="12"/>
  <c r="BE155" i="12"/>
  <c r="BE159" i="12"/>
  <c r="BE174" i="12"/>
  <c r="BE199" i="12"/>
  <c r="BE204" i="12"/>
  <c r="E85" i="13"/>
  <c r="F94" i="13"/>
  <c r="J117" i="13"/>
  <c r="BE137" i="13"/>
  <c r="BE139" i="13"/>
  <c r="BE147" i="13"/>
  <c r="BE150" i="13"/>
  <c r="J91" i="14"/>
  <c r="BE137" i="14"/>
  <c r="BE153" i="14"/>
  <c r="BE156" i="14"/>
  <c r="BE174" i="14"/>
  <c r="BE182" i="14"/>
  <c r="BE187" i="14"/>
  <c r="BE200" i="14"/>
  <c r="BE210" i="14"/>
  <c r="J115" i="15"/>
  <c r="BE126" i="15"/>
  <c r="BE136" i="15"/>
  <c r="E111" i="16"/>
  <c r="BE136" i="16"/>
  <c r="BE138" i="16"/>
  <c r="BE152" i="16"/>
  <c r="BE166" i="16"/>
  <c r="BE195" i="16"/>
  <c r="BE200" i="16"/>
  <c r="BE209" i="16"/>
  <c r="BE223" i="16"/>
  <c r="BE262" i="16"/>
  <c r="BE266" i="16"/>
  <c r="BE292" i="16"/>
  <c r="BE294" i="16"/>
  <c r="J93" i="17"/>
  <c r="F96" i="17"/>
  <c r="BE147" i="17"/>
  <c r="BE158" i="17"/>
  <c r="BE164" i="17"/>
  <c r="BE177" i="17"/>
  <c r="BE181" i="17"/>
  <c r="BE185" i="17"/>
  <c r="BE194" i="17"/>
  <c r="BE196" i="17"/>
  <c r="BE212" i="17"/>
  <c r="BE217" i="17"/>
  <c r="BE240" i="17"/>
  <c r="BE243" i="17"/>
  <c r="BE247" i="17"/>
  <c r="BK169" i="17"/>
  <c r="J169" i="17" s="1"/>
  <c r="J105" i="17" s="1"/>
  <c r="BK221" i="17"/>
  <c r="J221" i="17" s="1"/>
  <c r="J107" i="17" s="1"/>
  <c r="BE140" i="18"/>
  <c r="BE156" i="18"/>
  <c r="BE182" i="18"/>
  <c r="BE199" i="18"/>
  <c r="BE203" i="18"/>
  <c r="BE205" i="18"/>
  <c r="BE207" i="18"/>
  <c r="BE211" i="18"/>
  <c r="BE230" i="18"/>
  <c r="BE234" i="18"/>
  <c r="BE236" i="18"/>
  <c r="BE242" i="18"/>
  <c r="BK168" i="18"/>
  <c r="J168" i="18"/>
  <c r="J105" i="18" s="1"/>
  <c r="BK217" i="18"/>
  <c r="J217" i="18" s="1"/>
  <c r="J107" i="18"/>
  <c r="BK220" i="18"/>
  <c r="J220" i="18" s="1"/>
  <c r="J108" i="18" s="1"/>
  <c r="E85" i="19"/>
  <c r="J117" i="19"/>
  <c r="F120" i="19"/>
  <c r="BE126" i="19"/>
  <c r="BE129" i="19"/>
  <c r="BE134" i="19"/>
  <c r="BE135" i="19"/>
  <c r="BE131" i="20"/>
  <c r="BE143" i="20"/>
  <c r="F120" i="2"/>
  <c r="BE130" i="2"/>
  <c r="BE132" i="2"/>
  <c r="BE137" i="2"/>
  <c r="BE141" i="2"/>
  <c r="BE143" i="2"/>
  <c r="BE160" i="2"/>
  <c r="BE168" i="2"/>
  <c r="BE170" i="2"/>
  <c r="BE171" i="2"/>
  <c r="BE188" i="2"/>
  <c r="BE213" i="2"/>
  <c r="BE237" i="2"/>
  <c r="BE289" i="2"/>
  <c r="BE296" i="2"/>
  <c r="BE322" i="2"/>
  <c r="BE323" i="2"/>
  <c r="BE335" i="2"/>
  <c r="BE387" i="2"/>
  <c r="BE391" i="2"/>
  <c r="BE129" i="3"/>
  <c r="BE130" i="3"/>
  <c r="BE131" i="3"/>
  <c r="BE133" i="3"/>
  <c r="BE145" i="3"/>
  <c r="BE149" i="3"/>
  <c r="BE161" i="3"/>
  <c r="BE171" i="3"/>
  <c r="BE178" i="3"/>
  <c r="BE180" i="3"/>
  <c r="BE182" i="3"/>
  <c r="BE188" i="3"/>
  <c r="BE196" i="3"/>
  <c r="BE203" i="3"/>
  <c r="BE214" i="3"/>
  <c r="BE220" i="3"/>
  <c r="BE234" i="3"/>
  <c r="BE254" i="3"/>
  <c r="BE264" i="3"/>
  <c r="BE274" i="3"/>
  <c r="J93" i="4"/>
  <c r="BE141" i="4"/>
  <c r="BE156" i="4"/>
  <c r="BE159" i="4"/>
  <c r="BE189" i="4"/>
  <c r="BE191" i="4"/>
  <c r="BE196" i="4"/>
  <c r="BE218" i="4"/>
  <c r="BE224" i="4"/>
  <c r="BE238" i="4"/>
  <c r="BE243" i="4"/>
  <c r="BE246" i="4"/>
  <c r="BE247" i="4"/>
  <c r="BE142" i="5"/>
  <c r="BE147" i="5"/>
  <c r="BE156" i="5"/>
  <c r="BE161" i="5"/>
  <c r="BE165" i="5"/>
  <c r="BE173" i="5"/>
  <c r="BE197" i="5"/>
  <c r="BE203" i="5"/>
  <c r="BE216" i="5"/>
  <c r="BE237" i="5"/>
  <c r="BE242" i="5"/>
  <c r="BE244" i="5"/>
  <c r="BE248" i="5"/>
  <c r="BE252" i="5"/>
  <c r="BE266" i="5"/>
  <c r="BE270" i="5"/>
  <c r="BE278" i="5"/>
  <c r="BE284" i="5"/>
  <c r="BE286" i="5"/>
  <c r="BE288" i="5"/>
  <c r="BK215" i="5"/>
  <c r="J215" i="5" s="1"/>
  <c r="J108" i="5"/>
  <c r="BK287" i="5"/>
  <c r="J287" i="5" s="1"/>
  <c r="J115" i="5" s="1"/>
  <c r="BE145" i="6"/>
  <c r="BE148" i="6"/>
  <c r="BE190" i="6"/>
  <c r="BE207" i="6"/>
  <c r="BK200" i="6"/>
  <c r="J200" i="6" s="1"/>
  <c r="J106" i="6" s="1"/>
  <c r="BK203" i="6"/>
  <c r="J203" i="6"/>
  <c r="J107" i="6" s="1"/>
  <c r="BK218" i="6"/>
  <c r="J218" i="6" s="1"/>
  <c r="J113" i="6" s="1"/>
  <c r="BE153" i="7"/>
  <c r="BE157" i="7"/>
  <c r="BE159" i="7"/>
  <c r="BE193" i="7"/>
  <c r="BE209" i="7"/>
  <c r="BK166" i="7"/>
  <c r="J166" i="7" s="1"/>
  <c r="J105" i="7" s="1"/>
  <c r="E85" i="8"/>
  <c r="J131" i="8"/>
  <c r="BE146" i="8"/>
  <c r="BE175" i="8"/>
  <c r="BE183" i="8"/>
  <c r="BE203" i="8"/>
  <c r="BE206" i="8"/>
  <c r="BE226" i="8"/>
  <c r="BE235" i="8"/>
  <c r="BE238" i="8"/>
  <c r="BK139" i="8"/>
  <c r="BK138" i="8"/>
  <c r="J138" i="8" s="1"/>
  <c r="J101" i="8" s="1"/>
  <c r="BK244" i="8"/>
  <c r="J244" i="8"/>
  <c r="J108" i="8" s="1"/>
  <c r="E85" i="9"/>
  <c r="F94" i="9"/>
  <c r="BE127" i="9"/>
  <c r="BE129" i="9"/>
  <c r="BE132" i="9"/>
  <c r="J91" i="10"/>
  <c r="F94" i="10"/>
  <c r="BE123" i="10"/>
  <c r="BE125" i="10"/>
  <c r="BE139" i="10"/>
  <c r="BE143" i="10"/>
  <c r="J91" i="11"/>
  <c r="BE134" i="11"/>
  <c r="BE139" i="11"/>
  <c r="BE140" i="11"/>
  <c r="BE161" i="11"/>
  <c r="BE208" i="11"/>
  <c r="BE209" i="11"/>
  <c r="BE218" i="11"/>
  <c r="BE236" i="11"/>
  <c r="BE251" i="11"/>
  <c r="BE259" i="11"/>
  <c r="BE280" i="11"/>
  <c r="BE283" i="11"/>
  <c r="BE290" i="11"/>
  <c r="BE305" i="11"/>
  <c r="BE319" i="11"/>
  <c r="BE337" i="11"/>
  <c r="BE132" i="12"/>
  <c r="BE133" i="12"/>
  <c r="BE141" i="12"/>
  <c r="BE161" i="12"/>
  <c r="BE163" i="12"/>
  <c r="BE165" i="12"/>
  <c r="BE185" i="12"/>
  <c r="BE194" i="12"/>
  <c r="BE195" i="12"/>
  <c r="BE201" i="12"/>
  <c r="BE126" i="13"/>
  <c r="BE127" i="13"/>
  <c r="BE134" i="13"/>
  <c r="BE135" i="13"/>
  <c r="BE154" i="13"/>
  <c r="F94" i="14"/>
  <c r="BE126" i="14"/>
  <c r="BE128" i="14"/>
  <c r="BE139" i="14"/>
  <c r="BE147" i="14"/>
  <c r="BE148" i="14"/>
  <c r="BE163" i="14"/>
  <c r="BE178" i="14"/>
  <c r="BE180" i="14"/>
  <c r="BE193" i="14"/>
  <c r="BE225" i="14"/>
  <c r="E85" i="15"/>
  <c r="BE124" i="15"/>
  <c r="BE128" i="15"/>
  <c r="BE142" i="15"/>
  <c r="BE146" i="15"/>
  <c r="J117" i="16"/>
  <c r="BE130" i="16"/>
  <c r="BE132" i="16"/>
  <c r="BE142" i="16"/>
  <c r="BE155" i="16"/>
  <c r="BE157" i="16"/>
  <c r="BE159" i="16"/>
  <c r="BE161" i="16"/>
  <c r="BE173" i="16"/>
  <c r="BE216" i="16"/>
  <c r="BE220" i="16"/>
  <c r="BE283" i="16"/>
  <c r="BE290" i="16"/>
  <c r="E85" i="17"/>
  <c r="BE151" i="17"/>
  <c r="BE153" i="17"/>
  <c r="BE170" i="17"/>
  <c r="BE175" i="17"/>
  <c r="BE236" i="17"/>
  <c r="BE238" i="17"/>
  <c r="BK249" i="17"/>
  <c r="J249" i="17" s="1"/>
  <c r="J113" i="17" s="1"/>
  <c r="F96" i="18"/>
  <c r="BE159" i="18"/>
  <c r="BE174" i="18"/>
  <c r="BE192" i="18"/>
  <c r="BE197" i="18"/>
  <c r="BE213" i="18"/>
  <c r="BE224" i="18"/>
  <c r="BE228" i="18"/>
  <c r="BE239" i="18"/>
  <c r="BE127" i="19"/>
  <c r="BE130" i="19"/>
  <c r="BE144" i="19"/>
  <c r="BE147" i="19"/>
  <c r="J91" i="20"/>
  <c r="BE126" i="20"/>
  <c r="BE127" i="20"/>
  <c r="BE135" i="20"/>
  <c r="BE129" i="2"/>
  <c r="BE142" i="2"/>
  <c r="BE162" i="2"/>
  <c r="BE184" i="2"/>
  <c r="BE189" i="2"/>
  <c r="BE193" i="2"/>
  <c r="BE194" i="2"/>
  <c r="BE201" i="2"/>
  <c r="BE250" i="2"/>
  <c r="BE254" i="2"/>
  <c r="BE270" i="2"/>
  <c r="BE273" i="2"/>
  <c r="BE274" i="2"/>
  <c r="BE275" i="2"/>
  <c r="BE297" i="2"/>
  <c r="BE300" i="2"/>
  <c r="BE311" i="2"/>
  <c r="BE331" i="2"/>
  <c r="BE337" i="2"/>
  <c r="BE352" i="2"/>
  <c r="BE135" i="3"/>
  <c r="BE147" i="3"/>
  <c r="BE158" i="3"/>
  <c r="BE160" i="3"/>
  <c r="BE163" i="3"/>
  <c r="BE193" i="3"/>
  <c r="BE222" i="3"/>
  <c r="BE223" i="3"/>
  <c r="BE225" i="3"/>
  <c r="BE227" i="3"/>
  <c r="BE251" i="3"/>
  <c r="BE261" i="3"/>
  <c r="BE267" i="3"/>
  <c r="BE152" i="4"/>
  <c r="BE153" i="4"/>
  <c r="BE166" i="4"/>
  <c r="BE197" i="4"/>
  <c r="BE234" i="4"/>
  <c r="BE236" i="4"/>
  <c r="BK220" i="4"/>
  <c r="J220" i="4" s="1"/>
  <c r="J107" i="4" s="1"/>
  <c r="F96" i="5"/>
  <c r="BE144" i="5"/>
  <c r="BE149" i="5"/>
  <c r="BE152" i="5"/>
  <c r="BE159" i="5"/>
  <c r="BE170" i="5"/>
  <c r="BE176" i="5"/>
  <c r="BE194" i="5"/>
  <c r="BE201" i="5"/>
  <c r="BE209" i="5"/>
  <c r="BE213" i="5"/>
  <c r="BE233" i="5"/>
  <c r="BE239" i="5"/>
  <c r="BE256" i="5"/>
  <c r="BE260" i="5"/>
  <c r="BE262" i="5"/>
  <c r="BE272" i="5"/>
  <c r="BE276" i="5"/>
  <c r="BE280" i="5"/>
  <c r="BE162" i="6"/>
  <c r="BE180" i="6"/>
  <c r="BE182" i="6"/>
  <c r="BE194" i="6"/>
  <c r="BE198" i="6"/>
  <c r="BE204" i="6"/>
  <c r="BK147" i="6"/>
  <c r="J147" i="6" s="1"/>
  <c r="J103" i="6" s="1"/>
  <c r="E123" i="7"/>
  <c r="J131" i="7"/>
  <c r="BE161" i="7"/>
  <c r="BE167" i="7"/>
  <c r="BE178" i="7"/>
  <c r="BE189" i="7"/>
  <c r="BE191" i="7"/>
  <c r="BE215" i="7"/>
  <c r="BE227" i="7"/>
  <c r="BE140" i="8"/>
  <c r="BE171" i="8"/>
  <c r="BE184" i="8"/>
  <c r="BE197" i="8"/>
  <c r="BE230" i="8"/>
  <c r="BE250" i="8"/>
  <c r="BE252" i="8"/>
  <c r="BE256" i="8"/>
  <c r="BK263" i="8"/>
  <c r="J263" i="8" s="1"/>
  <c r="J113" i="8" s="1"/>
  <c r="J91" i="9"/>
  <c r="BE130" i="9"/>
  <c r="BE134" i="9"/>
  <c r="BE136" i="9"/>
  <c r="BE137" i="9"/>
  <c r="BE144" i="9"/>
  <c r="E109" i="10"/>
  <c r="BE124" i="10"/>
  <c r="BE127" i="10"/>
  <c r="BE129" i="10"/>
  <c r="E111" i="11"/>
  <c r="BE129" i="11"/>
  <c r="BE150" i="11"/>
  <c r="BE155" i="11"/>
  <c r="BE164" i="11"/>
  <c r="BE192" i="11"/>
  <c r="BE204" i="11"/>
  <c r="BE205" i="11"/>
  <c r="BE217" i="11"/>
  <c r="BE224" i="11"/>
  <c r="BE225" i="11"/>
  <c r="BE239" i="11"/>
  <c r="BE250" i="11"/>
  <c r="BE260" i="11"/>
  <c r="BE262" i="11"/>
  <c r="BE301" i="11"/>
  <c r="BE339" i="11"/>
  <c r="BE341" i="11"/>
  <c r="E85" i="12"/>
  <c r="F94" i="12"/>
  <c r="BE127" i="12"/>
  <c r="BE135" i="12"/>
  <c r="BE144" i="12"/>
  <c r="BE157" i="12"/>
  <c r="BE167" i="12"/>
  <c r="BE169" i="12"/>
  <c r="BE171" i="12"/>
  <c r="BE191" i="12"/>
  <c r="BK203" i="12"/>
  <c r="J203" i="12" s="1"/>
  <c r="J102" i="12" s="1"/>
  <c r="BE129" i="13"/>
  <c r="BE130" i="13"/>
  <c r="BE132" i="13"/>
  <c r="BE133" i="14"/>
  <c r="BE135" i="14"/>
  <c r="BE149" i="14"/>
  <c r="BE162" i="14"/>
  <c r="BE179" i="14"/>
  <c r="BE191" i="14"/>
  <c r="BE207" i="14"/>
  <c r="BE228" i="14"/>
  <c r="BE233" i="14"/>
  <c r="BE234" i="14"/>
  <c r="F118" i="15"/>
  <c r="BE138" i="15"/>
  <c r="BE144" i="15"/>
  <c r="F94" i="16"/>
  <c r="BE140" i="16"/>
  <c r="BE141" i="16"/>
  <c r="BE146" i="16"/>
  <c r="BE150" i="16"/>
  <c r="BE169" i="16"/>
  <c r="BE183" i="16"/>
  <c r="BE186" i="16"/>
  <c r="BE189" i="16"/>
  <c r="BE191" i="16"/>
  <c r="BE194" i="16"/>
  <c r="BE196" i="16"/>
  <c r="BE202" i="16"/>
  <c r="BE204" i="16"/>
  <c r="BE214" i="16"/>
  <c r="BE222" i="16"/>
  <c r="BE232" i="16"/>
  <c r="BE239" i="16"/>
  <c r="BE242" i="16"/>
  <c r="BE248" i="16"/>
  <c r="BE254" i="16"/>
  <c r="BE258" i="16"/>
  <c r="BE271" i="16"/>
  <c r="BE288" i="16"/>
  <c r="BE140" i="17"/>
  <c r="BE146" i="17"/>
  <c r="BE149" i="17"/>
  <c r="BE155" i="17"/>
  <c r="BE159" i="17"/>
  <c r="BE160" i="17"/>
  <c r="BE162" i="17"/>
  <c r="BE201" i="17"/>
  <c r="BE203" i="17"/>
  <c r="BE222" i="17"/>
  <c r="BE225" i="17"/>
  <c r="BE228" i="17"/>
  <c r="BE232" i="17"/>
  <c r="BE246" i="17"/>
  <c r="BE250" i="17"/>
  <c r="BK224" i="17"/>
  <c r="J224" i="17"/>
  <c r="J108" i="17" s="1"/>
  <c r="E85" i="18"/>
  <c r="J131" i="18"/>
  <c r="BE141" i="18"/>
  <c r="BE146" i="18"/>
  <c r="BE147" i="18"/>
  <c r="BE149" i="18"/>
  <c r="BE151" i="18"/>
  <c r="BE158" i="18"/>
  <c r="BE180" i="18"/>
  <c r="BE190" i="18"/>
  <c r="BE215" i="18"/>
  <c r="BE218" i="18"/>
  <c r="BE221" i="18"/>
  <c r="BE238" i="18"/>
  <c r="BE243" i="18"/>
  <c r="BE244" i="18"/>
  <c r="BE246" i="18"/>
  <c r="BK245" i="18"/>
  <c r="J245" i="18"/>
  <c r="J113" i="18" s="1"/>
  <c r="BE139" i="19"/>
  <c r="BE150" i="19"/>
  <c r="BE137" i="20"/>
  <c r="BE139" i="20"/>
  <c r="E85" i="2"/>
  <c r="BE126" i="2"/>
  <c r="BE139" i="2"/>
  <c r="BE147" i="2"/>
  <c r="BE149" i="2"/>
  <c r="BE151" i="2"/>
  <c r="BE177" i="2"/>
  <c r="BE182" i="2"/>
  <c r="BE197" i="2"/>
  <c r="BE215" i="2"/>
  <c r="BE217" i="2"/>
  <c r="BE221" i="2"/>
  <c r="BE231" i="2"/>
  <c r="BE255" i="2"/>
  <c r="BE258" i="2"/>
  <c r="BE279" i="2"/>
  <c r="BE325" i="2"/>
  <c r="BE345" i="2"/>
  <c r="BE364" i="2"/>
  <c r="BE369" i="2"/>
  <c r="BE395" i="2"/>
  <c r="BE399" i="2"/>
  <c r="BE419" i="2"/>
  <c r="BE139" i="3"/>
  <c r="BE151" i="3"/>
  <c r="BE153" i="3"/>
  <c r="BE155" i="3"/>
  <c r="BE167" i="3"/>
  <c r="BE176" i="3"/>
  <c r="BE186" i="3"/>
  <c r="BE187" i="3"/>
  <c r="BE189" i="3"/>
  <c r="BE190" i="3"/>
  <c r="BE192" i="3"/>
  <c r="BE200" i="3"/>
  <c r="BE210" i="3"/>
  <c r="BE218" i="3"/>
  <c r="BE228" i="3"/>
  <c r="BE232" i="3"/>
  <c r="BE239" i="3"/>
  <c r="BE268" i="3"/>
  <c r="E85" i="4"/>
  <c r="BE145" i="4"/>
  <c r="BE150" i="4"/>
  <c r="BE173" i="4"/>
  <c r="BE177" i="4"/>
  <c r="BE203" i="4"/>
  <c r="BE205" i="4"/>
  <c r="BE227" i="4"/>
  <c r="BE240" i="4"/>
  <c r="BE242" i="4"/>
  <c r="BE248" i="4"/>
  <c r="BE250" i="4"/>
  <c r="E85" i="6"/>
  <c r="BE150" i="6"/>
  <c r="BE170" i="6"/>
  <c r="BE201" i="6"/>
  <c r="BE208" i="6"/>
  <c r="BK149" i="6"/>
  <c r="J149" i="6" s="1"/>
  <c r="J104" i="6" s="1"/>
  <c r="BE141" i="7"/>
  <c r="BE146" i="7"/>
  <c r="BE147" i="7"/>
  <c r="BE149" i="7"/>
  <c r="BE156" i="7"/>
  <c r="BE185" i="7"/>
  <c r="BE205" i="7"/>
  <c r="BE213" i="7"/>
  <c r="BE219" i="7"/>
  <c r="BE224" i="7"/>
  <c r="BK201" i="7"/>
  <c r="J201" i="7"/>
  <c r="J108" i="7" s="1"/>
  <c r="BK226" i="7"/>
  <c r="J226" i="7" s="1"/>
  <c r="J113" i="7" s="1"/>
  <c r="BE143" i="8"/>
  <c r="BE159" i="8"/>
  <c r="BE164" i="8"/>
  <c r="BE172" i="8"/>
  <c r="BE178" i="8"/>
  <c r="BE182" i="8"/>
  <c r="BE185" i="8"/>
  <c r="BE191" i="8"/>
  <c r="BE228" i="8"/>
  <c r="BE232" i="8"/>
  <c r="BE248" i="8"/>
  <c r="BE254" i="8"/>
  <c r="BE126" i="9"/>
  <c r="BE135" i="9"/>
  <c r="BE139" i="9"/>
  <c r="BE147" i="9"/>
  <c r="BE150" i="9"/>
  <c r="BE154" i="9"/>
  <c r="BE126" i="10"/>
  <c r="BE131" i="10"/>
  <c r="BE135" i="10"/>
  <c r="BE141" i="10"/>
  <c r="BE126" i="11"/>
  <c r="BE132" i="11"/>
  <c r="BE138" i="11"/>
  <c r="BE144" i="11"/>
  <c r="BE146" i="11"/>
  <c r="BE176" i="11"/>
  <c r="BE193" i="11"/>
  <c r="BE196" i="11"/>
  <c r="BE201" i="11"/>
  <c r="BE226" i="11"/>
  <c r="BE228" i="11"/>
  <c r="BE232" i="11"/>
  <c r="BE238" i="11"/>
  <c r="BE241" i="11"/>
  <c r="BE248" i="11"/>
  <c r="BE253" i="11"/>
  <c r="BE255" i="11"/>
  <c r="BE257" i="11"/>
  <c r="BE272" i="11"/>
  <c r="BE309" i="11"/>
  <c r="BE324" i="11"/>
  <c r="BE129" i="12"/>
  <c r="BE134" i="12"/>
  <c r="BE145" i="12"/>
  <c r="BE147" i="12"/>
  <c r="BE136" i="13"/>
  <c r="BE144" i="13"/>
  <c r="E85" i="14"/>
  <c r="BE145" i="14"/>
  <c r="BE151" i="14"/>
  <c r="BE154" i="14"/>
  <c r="BE167" i="14"/>
  <c r="BE169" i="14"/>
  <c r="BE181" i="14"/>
  <c r="BE186" i="14"/>
  <c r="BE195" i="14"/>
  <c r="BE220" i="14"/>
  <c r="BE235" i="14"/>
  <c r="BE236" i="14"/>
  <c r="BE123" i="15"/>
  <c r="BE125" i="15"/>
  <c r="BE127" i="15"/>
  <c r="BE130" i="15"/>
  <c r="BE132" i="15"/>
  <c r="BE134" i="15"/>
  <c r="BE140" i="15"/>
  <c r="BE126" i="16"/>
  <c r="BE129" i="16"/>
  <c r="BE148" i="16"/>
  <c r="BE178" i="16"/>
  <c r="BE182" i="16"/>
  <c r="BE218" i="16"/>
  <c r="BE225" i="16"/>
  <c r="BE276" i="16"/>
  <c r="BE141" i="17"/>
  <c r="BE156" i="17"/>
  <c r="BE192" i="17"/>
  <c r="BE208" i="17"/>
  <c r="BE210" i="17"/>
  <c r="BE219" i="17"/>
  <c r="BE234" i="17"/>
  <c r="BE241" i="17"/>
  <c r="BE248" i="17"/>
  <c r="BE153" i="18"/>
  <c r="BE155" i="18"/>
  <c r="BE161" i="18"/>
  <c r="BE163" i="18"/>
  <c r="BE169" i="18"/>
  <c r="BE176" i="18"/>
  <c r="BE188" i="18"/>
  <c r="BE232" i="18"/>
  <c r="BE132" i="19"/>
  <c r="BE136" i="19"/>
  <c r="BE137" i="19"/>
  <c r="BE154" i="19"/>
  <c r="E85" i="20"/>
  <c r="F94" i="20"/>
  <c r="BE123" i="20"/>
  <c r="BE124" i="20"/>
  <c r="BE125" i="20"/>
  <c r="BE129" i="20"/>
  <c r="BE133" i="20"/>
  <c r="BE141" i="20"/>
  <c r="F38" i="2"/>
  <c r="BC96" i="1" s="1"/>
  <c r="J36" i="10"/>
  <c r="AW105" i="1" s="1"/>
  <c r="F36" i="15"/>
  <c r="BA111" i="1" s="1"/>
  <c r="F39" i="15"/>
  <c r="BD111" i="1" s="1"/>
  <c r="J38" i="17"/>
  <c r="AW115" i="1" s="1"/>
  <c r="J36" i="20"/>
  <c r="AW118" i="1" s="1"/>
  <c r="F38" i="8"/>
  <c r="BA103" i="1"/>
  <c r="F37" i="9"/>
  <c r="BB104" i="1" s="1"/>
  <c r="J36" i="19"/>
  <c r="AW117" i="1" s="1"/>
  <c r="F36" i="2"/>
  <c r="BA96" i="1" s="1"/>
  <c r="J38" i="8"/>
  <c r="AW103" i="1" s="1"/>
  <c r="F37" i="11"/>
  <c r="BB107" i="1" s="1"/>
  <c r="F38" i="16"/>
  <c r="BC113" i="1" s="1"/>
  <c r="F40" i="18"/>
  <c r="BC116" i="1" s="1"/>
  <c r="F37" i="3"/>
  <c r="BB97" i="1"/>
  <c r="F39" i="9"/>
  <c r="BD104" i="1" s="1"/>
  <c r="F38" i="10"/>
  <c r="BC105" i="1" s="1"/>
  <c r="F37" i="14"/>
  <c r="BB110" i="1" s="1"/>
  <c r="F38" i="17"/>
  <c r="BA115" i="1" s="1"/>
  <c r="F41" i="17"/>
  <c r="BD115" i="1" s="1"/>
  <c r="F41" i="18"/>
  <c r="BD116" i="1" s="1"/>
  <c r="F38" i="20"/>
  <c r="BC118" i="1" s="1"/>
  <c r="F39" i="6"/>
  <c r="BB101" i="1"/>
  <c r="F41" i="7"/>
  <c r="BD102" i="1" s="1"/>
  <c r="J36" i="11"/>
  <c r="AW107" i="1" s="1"/>
  <c r="F39" i="13"/>
  <c r="BD109" i="1" s="1"/>
  <c r="F39" i="14"/>
  <c r="BD110" i="1" s="1"/>
  <c r="F36" i="19"/>
  <c r="BA117" i="1" s="1"/>
  <c r="F36" i="20"/>
  <c r="BA118" i="1" s="1"/>
  <c r="F39" i="2"/>
  <c r="BD96" i="1" s="1"/>
  <c r="J38" i="4"/>
  <c r="AW99" i="1"/>
  <c r="F38" i="5"/>
  <c r="BA100" i="1" s="1"/>
  <c r="F40" i="7"/>
  <c r="BC102" i="1" s="1"/>
  <c r="J32" i="10"/>
  <c r="AG105" i="1" s="1"/>
  <c r="F38" i="12"/>
  <c r="BC108" i="1" s="1"/>
  <c r="F37" i="16"/>
  <c r="BB113" i="1" s="1"/>
  <c r="F39" i="18"/>
  <c r="BB116" i="1" s="1"/>
  <c r="J36" i="2"/>
  <c r="AW96" i="1" s="1"/>
  <c r="F38" i="6"/>
  <c r="BA101" i="1"/>
  <c r="F41" i="6"/>
  <c r="BD101" i="1" s="1"/>
  <c r="F36" i="9"/>
  <c r="BA104" i="1" s="1"/>
  <c r="F39" i="10"/>
  <c r="BD105" i="1" s="1"/>
  <c r="F39" i="17"/>
  <c r="BB115" i="1" s="1"/>
  <c r="F40" i="6"/>
  <c r="BC101" i="1" s="1"/>
  <c r="F36" i="11"/>
  <c r="BA107" i="1" s="1"/>
  <c r="J36" i="12"/>
  <c r="AW108" i="1" s="1"/>
  <c r="F38" i="13"/>
  <c r="BC109" i="1"/>
  <c r="F39" i="12"/>
  <c r="BD108" i="1" s="1"/>
  <c r="J36" i="16"/>
  <c r="AW113" i="1" s="1"/>
  <c r="J38" i="18"/>
  <c r="AW116" i="1" s="1"/>
  <c r="F37" i="20"/>
  <c r="BB118" i="1" s="1"/>
  <c r="J36" i="3"/>
  <c r="AW97" i="1" s="1"/>
  <c r="F38" i="4"/>
  <c r="BA99" i="1" s="1"/>
  <c r="F41" i="8"/>
  <c r="BD103" i="1" s="1"/>
  <c r="F39" i="11"/>
  <c r="BD107" i="1" s="1"/>
  <c r="F38" i="15"/>
  <c r="BC111" i="1" s="1"/>
  <c r="F36" i="16"/>
  <c r="BA113" i="1" s="1"/>
  <c r="F39" i="20"/>
  <c r="BD118" i="1" s="1"/>
  <c r="F41" i="5"/>
  <c r="BD100" i="1" s="1"/>
  <c r="F36" i="10"/>
  <c r="BA105" i="1" s="1"/>
  <c r="J36" i="13"/>
  <c r="AW109" i="1" s="1"/>
  <c r="F37" i="15"/>
  <c r="BB111" i="1" s="1"/>
  <c r="F37" i="2"/>
  <c r="BB96" i="1" s="1"/>
  <c r="F39" i="4"/>
  <c r="BB99" i="1" s="1"/>
  <c r="F40" i="8"/>
  <c r="BC103" i="1" s="1"/>
  <c r="F38" i="11"/>
  <c r="BC107" i="1" s="1"/>
  <c r="J36" i="15"/>
  <c r="AW111" i="1" s="1"/>
  <c r="F39" i="16"/>
  <c r="BD113" i="1" s="1"/>
  <c r="F38" i="18"/>
  <c r="BA116" i="1" s="1"/>
  <c r="F38" i="19"/>
  <c r="BC117" i="1" s="1"/>
  <c r="F38" i="3"/>
  <c r="BC97" i="1" s="1"/>
  <c r="F41" i="4"/>
  <c r="BD99" i="1" s="1"/>
  <c r="J38" i="5"/>
  <c r="AW100" i="1" s="1"/>
  <c r="F39" i="5"/>
  <c r="BB100" i="1" s="1"/>
  <c r="F38" i="7"/>
  <c r="BA102" i="1" s="1"/>
  <c r="F39" i="8"/>
  <c r="BB103" i="1" s="1"/>
  <c r="F36" i="12"/>
  <c r="BA108" i="1" s="1"/>
  <c r="F36" i="13"/>
  <c r="BA109" i="1" s="1"/>
  <c r="F36" i="14"/>
  <c r="BA110" i="1" s="1"/>
  <c r="F37" i="19"/>
  <c r="BB117" i="1" s="1"/>
  <c r="F36" i="3"/>
  <c r="BA97" i="1" s="1"/>
  <c r="F40" i="5"/>
  <c r="BC100" i="1" s="1"/>
  <c r="J38" i="6"/>
  <c r="AW101" i="1" s="1"/>
  <c r="F37" i="10"/>
  <c r="BB105" i="1" s="1"/>
  <c r="F37" i="13"/>
  <c r="BB109" i="1" s="1"/>
  <c r="F38" i="14"/>
  <c r="BC110" i="1" s="1"/>
  <c r="F40" i="17"/>
  <c r="BC115" i="1" s="1"/>
  <c r="F39" i="19"/>
  <c r="BD117" i="1" s="1"/>
  <c r="F39" i="3"/>
  <c r="BD97" i="1" s="1"/>
  <c r="F40" i="4"/>
  <c r="BC99" i="1" s="1"/>
  <c r="J38" i="7"/>
  <c r="AW102" i="1" s="1"/>
  <c r="F38" i="9"/>
  <c r="BC104" i="1" s="1"/>
  <c r="F37" i="12"/>
  <c r="BB108" i="1" s="1"/>
  <c r="J36" i="14"/>
  <c r="AW110" i="1" s="1"/>
  <c r="F39" i="7"/>
  <c r="BB102" i="1" s="1"/>
  <c r="J36" i="9"/>
  <c r="AW104" i="1" s="1"/>
  <c r="AS95" i="1"/>
  <c r="AS112" i="1"/>
  <c r="P137" i="8" l="1"/>
  <c r="AU103" i="1" s="1"/>
  <c r="T124" i="3"/>
  <c r="T138" i="18"/>
  <c r="T137" i="18"/>
  <c r="R138" i="17"/>
  <c r="R137" i="17" s="1"/>
  <c r="P138" i="18"/>
  <c r="P137" i="18"/>
  <c r="AU116" i="1" s="1"/>
  <c r="BK244" i="17"/>
  <c r="J244" i="17"/>
  <c r="J111" i="17"/>
  <c r="T124" i="12"/>
  <c r="P124" i="3"/>
  <c r="AU97" i="1"/>
  <c r="R138" i="6"/>
  <c r="R137" i="6" s="1"/>
  <c r="P140" i="5"/>
  <c r="P138" i="4"/>
  <c r="P137" i="4"/>
  <c r="AU99" i="1" s="1"/>
  <c r="T123" i="11"/>
  <c r="R124" i="3"/>
  <c r="P123" i="9"/>
  <c r="AU104" i="1" s="1"/>
  <c r="T138" i="7"/>
  <c r="T137" i="7"/>
  <c r="T138" i="6"/>
  <c r="T137" i="6" s="1"/>
  <c r="R199" i="5"/>
  <c r="R123" i="14"/>
  <c r="R138" i="7"/>
  <c r="R137" i="7" s="1"/>
  <c r="T123" i="19"/>
  <c r="T140" i="5"/>
  <c r="T139" i="5"/>
  <c r="R138" i="4"/>
  <c r="R137" i="4" s="1"/>
  <c r="T199" i="5"/>
  <c r="R138" i="18"/>
  <c r="R137" i="18" s="1"/>
  <c r="T138" i="17"/>
  <c r="T137" i="17"/>
  <c r="P123" i="2"/>
  <c r="AU96" i="1" s="1"/>
  <c r="P138" i="7"/>
  <c r="P137" i="7"/>
  <c r="AU102" i="1"/>
  <c r="T123" i="13"/>
  <c r="T123" i="9"/>
  <c r="P138" i="6"/>
  <c r="P137" i="6"/>
  <c r="AU101" i="1" s="1"/>
  <c r="R123" i="19"/>
  <c r="P138" i="17"/>
  <c r="P137" i="17"/>
  <c r="AU115" i="1" s="1"/>
  <c r="P123" i="11"/>
  <c r="AU107" i="1"/>
  <c r="P199" i="5"/>
  <c r="R140" i="5"/>
  <c r="R139" i="5" s="1"/>
  <c r="P123" i="19"/>
  <c r="AU117" i="1"/>
  <c r="P123" i="13"/>
  <c r="AU109" i="1" s="1"/>
  <c r="R124" i="12"/>
  <c r="BK123" i="11"/>
  <c r="J123" i="11" s="1"/>
  <c r="J98" i="11" s="1"/>
  <c r="J126" i="3"/>
  <c r="J100" i="3"/>
  <c r="BK138" i="4"/>
  <c r="J138" i="4" s="1"/>
  <c r="J101" i="4" s="1"/>
  <c r="BK244" i="4"/>
  <c r="J244" i="4" s="1"/>
  <c r="J111" i="4" s="1"/>
  <c r="BK140" i="5"/>
  <c r="J140" i="5"/>
  <c r="J101" i="5" s="1"/>
  <c r="BK282" i="5"/>
  <c r="J282" i="5"/>
  <c r="J113" i="5"/>
  <c r="BK138" i="6"/>
  <c r="J139" i="8"/>
  <c r="J102" i="8"/>
  <c r="J98" i="10"/>
  <c r="J125" i="11"/>
  <c r="J100" i="11" s="1"/>
  <c r="BK124" i="14"/>
  <c r="J124" i="14"/>
  <c r="J99" i="14" s="1"/>
  <c r="BK121" i="15"/>
  <c r="J121" i="15"/>
  <c r="J98" i="15"/>
  <c r="J125" i="16"/>
  <c r="J100" i="16" s="1"/>
  <c r="BK226" i="17"/>
  <c r="J226" i="17"/>
  <c r="J109" i="17" s="1"/>
  <c r="J122" i="20"/>
  <c r="J99" i="20"/>
  <c r="BK124" i="2"/>
  <c r="BK123" i="2" s="1"/>
  <c r="J123" i="2" s="1"/>
  <c r="J32" i="2" s="1"/>
  <c r="AG96" i="1" s="1"/>
  <c r="BK199" i="5"/>
  <c r="J199" i="5"/>
  <c r="J106" i="5" s="1"/>
  <c r="J206" i="6"/>
  <c r="J109" i="6"/>
  <c r="BK138" i="7"/>
  <c r="J138" i="7" s="1"/>
  <c r="J101" i="7" s="1"/>
  <c r="BK246" i="8"/>
  <c r="J246" i="8"/>
  <c r="J109" i="8" s="1"/>
  <c r="BK258" i="8"/>
  <c r="J258" i="8"/>
  <c r="J111" i="8"/>
  <c r="BK124" i="9"/>
  <c r="J124" i="9" s="1"/>
  <c r="J99" i="9" s="1"/>
  <c r="J122" i="10"/>
  <c r="J99" i="10" s="1"/>
  <c r="BK125" i="12"/>
  <c r="J125" i="12"/>
  <c r="J99" i="12"/>
  <c r="BK124" i="13"/>
  <c r="J124" i="13" s="1"/>
  <c r="J99" i="13" s="1"/>
  <c r="BK123" i="16"/>
  <c r="J123" i="16" s="1"/>
  <c r="J98" i="16" s="1"/>
  <c r="BK138" i="17"/>
  <c r="J138" i="17"/>
  <c r="J101" i="17" s="1"/>
  <c r="J245" i="17"/>
  <c r="J112" i="17"/>
  <c r="BK124" i="3"/>
  <c r="J124" i="3" s="1"/>
  <c r="J98" i="3" s="1"/>
  <c r="BK213" i="6"/>
  <c r="J213" i="6"/>
  <c r="J110" i="6" s="1"/>
  <c r="BK217" i="6"/>
  <c r="J217" i="6"/>
  <c r="J112" i="6"/>
  <c r="J204" i="7"/>
  <c r="J110" i="7" s="1"/>
  <c r="BK221" i="7"/>
  <c r="J221" i="7"/>
  <c r="J111" i="7" s="1"/>
  <c r="J124" i="11"/>
  <c r="J99" i="11"/>
  <c r="BK138" i="18"/>
  <c r="J138" i="18" s="1"/>
  <c r="J101" i="18" s="1"/>
  <c r="J223" i="18"/>
  <c r="J110" i="18"/>
  <c r="BK240" i="18"/>
  <c r="J240" i="18" s="1"/>
  <c r="J111" i="18" s="1"/>
  <c r="BK225" i="4"/>
  <c r="J225" i="4" s="1"/>
  <c r="J109" i="4" s="1"/>
  <c r="BK124" i="19"/>
  <c r="J124" i="19"/>
  <c r="J99" i="19" s="1"/>
  <c r="AS94" i="1"/>
  <c r="J32" i="20"/>
  <c r="AG118" i="1"/>
  <c r="BB114" i="1"/>
  <c r="AX114" i="1" s="1"/>
  <c r="F35" i="11"/>
  <c r="AZ107" i="1"/>
  <c r="F37" i="7"/>
  <c r="AZ102" i="1" s="1"/>
  <c r="J35" i="14"/>
  <c r="AV110" i="1"/>
  <c r="AT110" i="1" s="1"/>
  <c r="J35" i="12"/>
  <c r="AV108" i="1"/>
  <c r="AT108" i="1"/>
  <c r="J35" i="16"/>
  <c r="AV113" i="1" s="1"/>
  <c r="AT113" i="1" s="1"/>
  <c r="BA106" i="1"/>
  <c r="AW106" i="1"/>
  <c r="F37" i="17"/>
  <c r="AZ115" i="1" s="1"/>
  <c r="F35" i="19"/>
  <c r="AZ117" i="1"/>
  <c r="BB98" i="1"/>
  <c r="AX98" i="1" s="1"/>
  <c r="BC114" i="1"/>
  <c r="AY114" i="1"/>
  <c r="J37" i="6"/>
  <c r="AV101" i="1" s="1"/>
  <c r="AT101" i="1" s="1"/>
  <c r="J35" i="11"/>
  <c r="AV107" i="1"/>
  <c r="AT107" i="1" s="1"/>
  <c r="J37" i="17"/>
  <c r="AV115" i="1"/>
  <c r="AT115" i="1"/>
  <c r="J37" i="18"/>
  <c r="AV116" i="1" s="1"/>
  <c r="AT116" i="1" s="1"/>
  <c r="BB106" i="1"/>
  <c r="AX106" i="1" s="1"/>
  <c r="F37" i="4"/>
  <c r="AZ99" i="1"/>
  <c r="J37" i="5"/>
  <c r="AV100" i="1" s="1"/>
  <c r="AT100" i="1" s="1"/>
  <c r="J37" i="8"/>
  <c r="AV103" i="1"/>
  <c r="AT103" i="1" s="1"/>
  <c r="BC106" i="1"/>
  <c r="AY106" i="1"/>
  <c r="J35" i="3"/>
  <c r="AV97" i="1" s="1"/>
  <c r="AT97" i="1" s="1"/>
  <c r="J37" i="7"/>
  <c r="AV102" i="1"/>
  <c r="AT102" i="1" s="1"/>
  <c r="F35" i="16"/>
  <c r="AZ113" i="1"/>
  <c r="BD98" i="1"/>
  <c r="F37" i="5"/>
  <c r="AZ100" i="1" s="1"/>
  <c r="J35" i="20"/>
  <c r="AV118" i="1"/>
  <c r="AT118" i="1" s="1"/>
  <c r="BD106" i="1"/>
  <c r="F35" i="2"/>
  <c r="AZ96" i="1"/>
  <c r="F35" i="9"/>
  <c r="AZ104" i="1" s="1"/>
  <c r="F35" i="13"/>
  <c r="AZ109" i="1"/>
  <c r="F35" i="14"/>
  <c r="AZ110" i="1" s="1"/>
  <c r="F35" i="15"/>
  <c r="AZ111" i="1"/>
  <c r="J35" i="2"/>
  <c r="AV96" i="1" s="1"/>
  <c r="AT96" i="1" s="1"/>
  <c r="F35" i="10"/>
  <c r="AZ105" i="1" s="1"/>
  <c r="J35" i="15"/>
  <c r="AV111" i="1"/>
  <c r="AT111" i="1"/>
  <c r="J35" i="19"/>
  <c r="AV117" i="1" s="1"/>
  <c r="AT117" i="1" s="1"/>
  <c r="J37" i="4"/>
  <c r="AV99" i="1" s="1"/>
  <c r="AT99" i="1" s="1"/>
  <c r="F37" i="18"/>
  <c r="AZ116" i="1"/>
  <c r="J35" i="9"/>
  <c r="AV104" i="1" s="1"/>
  <c r="AT104" i="1" s="1"/>
  <c r="J35" i="10"/>
  <c r="AV105" i="1" s="1"/>
  <c r="AT105" i="1" s="1"/>
  <c r="J35" i="13"/>
  <c r="AV109" i="1"/>
  <c r="AT109" i="1" s="1"/>
  <c r="BC98" i="1"/>
  <c r="AY98" i="1"/>
  <c r="BD114" i="1"/>
  <c r="F35" i="3"/>
  <c r="AZ97" i="1" s="1"/>
  <c r="BA98" i="1"/>
  <c r="AW98" i="1"/>
  <c r="BA114" i="1"/>
  <c r="AW114" i="1" s="1"/>
  <c r="F37" i="6"/>
  <c r="AZ101" i="1"/>
  <c r="F37" i="8"/>
  <c r="AZ103" i="1" s="1"/>
  <c r="F35" i="12"/>
  <c r="AZ108" i="1"/>
  <c r="F35" i="20"/>
  <c r="AZ118" i="1" s="1"/>
  <c r="BK137" i="6" l="1"/>
  <c r="J137" i="6" s="1"/>
  <c r="J100" i="6" s="1"/>
  <c r="P139" i="5"/>
  <c r="AU100" i="1" s="1"/>
  <c r="AU98" i="1" s="1"/>
  <c r="J41" i="20"/>
  <c r="J41" i="2"/>
  <c r="BK137" i="8"/>
  <c r="J137" i="8" s="1"/>
  <c r="J100" i="8" s="1"/>
  <c r="J98" i="2"/>
  <c r="BK139" i="5"/>
  <c r="J139" i="5" s="1"/>
  <c r="J100" i="5" s="1"/>
  <c r="BK137" i="7"/>
  <c r="J137" i="7"/>
  <c r="J34" i="7" s="1"/>
  <c r="AG102" i="1" s="1"/>
  <c r="AN102" i="1" s="1"/>
  <c r="BK137" i="17"/>
  <c r="J137" i="17" s="1"/>
  <c r="J100" i="17" s="1"/>
  <c r="BK137" i="18"/>
  <c r="J137" i="18" s="1"/>
  <c r="J100" i="18" s="1"/>
  <c r="BK123" i="19"/>
  <c r="J123" i="19"/>
  <c r="J98" i="19" s="1"/>
  <c r="J124" i="2"/>
  <c r="J99" i="2"/>
  <c r="J138" i="6"/>
  <c r="J101" i="6" s="1"/>
  <c r="BK123" i="9"/>
  <c r="J123" i="9"/>
  <c r="J98" i="9"/>
  <c r="J41" i="10"/>
  <c r="BK124" i="12"/>
  <c r="J124" i="12"/>
  <c r="J98" i="12"/>
  <c r="BK123" i="13"/>
  <c r="J123" i="13" s="1"/>
  <c r="J32" i="13" s="1"/>
  <c r="AG109" i="1" s="1"/>
  <c r="AN109" i="1" s="1"/>
  <c r="BK123" i="14"/>
  <c r="J123" i="14"/>
  <c r="J32" i="14" s="1"/>
  <c r="AG110" i="1" s="1"/>
  <c r="AN110" i="1" s="1"/>
  <c r="BK137" i="4"/>
  <c r="J137" i="4" s="1"/>
  <c r="J34" i="4" s="1"/>
  <c r="AG99" i="1" s="1"/>
  <c r="AN99" i="1" s="1"/>
  <c r="BC95" i="1"/>
  <c r="AY95" i="1"/>
  <c r="BA95" i="1"/>
  <c r="BC112" i="1"/>
  <c r="AY112" i="1"/>
  <c r="BD95" i="1"/>
  <c r="AN105" i="1"/>
  <c r="BB112" i="1"/>
  <c r="AX112" i="1"/>
  <c r="BA112" i="1"/>
  <c r="AW112" i="1" s="1"/>
  <c r="BB95" i="1"/>
  <c r="BB94" i="1"/>
  <c r="AX94" i="1"/>
  <c r="BD112" i="1"/>
  <c r="AN118" i="1"/>
  <c r="AN96" i="1"/>
  <c r="AZ98" i="1"/>
  <c r="AV98" i="1" s="1"/>
  <c r="AT98" i="1" s="1"/>
  <c r="AZ106" i="1"/>
  <c r="AV106" i="1"/>
  <c r="AT106" i="1" s="1"/>
  <c r="J32" i="16"/>
  <c r="AG113" i="1"/>
  <c r="J32" i="15"/>
  <c r="AG111" i="1" s="1"/>
  <c r="AN111" i="1" s="1"/>
  <c r="AZ114" i="1"/>
  <c r="AV114" i="1"/>
  <c r="AT114" i="1" s="1"/>
  <c r="AU106" i="1"/>
  <c r="J32" i="3"/>
  <c r="AG97" i="1"/>
  <c r="AN97" i="1"/>
  <c r="AU114" i="1"/>
  <c r="AU112" i="1" s="1"/>
  <c r="J32" i="11"/>
  <c r="AG107" i="1"/>
  <c r="AN107" i="1"/>
  <c r="J43" i="4" l="1"/>
  <c r="J43" i="7"/>
  <c r="J100" i="7"/>
  <c r="J41" i="14"/>
  <c r="J41" i="16"/>
  <c r="J41" i="11"/>
  <c r="AN113" i="1"/>
  <c r="J41" i="3"/>
  <c r="J100" i="4"/>
  <c r="J41" i="13"/>
  <c r="J98" i="13"/>
  <c r="J98" i="14"/>
  <c r="J41" i="15"/>
  <c r="BA94" i="1"/>
  <c r="W30" i="1" s="1"/>
  <c r="BD94" i="1"/>
  <c r="W33" i="1" s="1"/>
  <c r="AZ112" i="1"/>
  <c r="AV112" i="1" s="1"/>
  <c r="AT112" i="1" s="1"/>
  <c r="AZ95" i="1"/>
  <c r="AV95" i="1" s="1"/>
  <c r="AU95" i="1"/>
  <c r="AU94" i="1"/>
  <c r="J32" i="19"/>
  <c r="AG117" i="1" s="1"/>
  <c r="AN117" i="1" s="1"/>
  <c r="J32" i="9"/>
  <c r="AG104" i="1"/>
  <c r="AN104" i="1" s="1"/>
  <c r="BC94" i="1"/>
  <c r="AY94" i="1"/>
  <c r="J34" i="6"/>
  <c r="AG101" i="1" s="1"/>
  <c r="AN101" i="1" s="1"/>
  <c r="AW95" i="1"/>
  <c r="J34" i="5"/>
  <c r="AG100" i="1" s="1"/>
  <c r="AN100" i="1" s="1"/>
  <c r="J32" i="12"/>
  <c r="AG108" i="1"/>
  <c r="AN108" i="1" s="1"/>
  <c r="J34" i="17"/>
  <c r="AG115" i="1"/>
  <c r="AN115" i="1"/>
  <c r="J34" i="8"/>
  <c r="AG103" i="1" s="1"/>
  <c r="AN103" i="1" s="1"/>
  <c r="J34" i="18"/>
  <c r="AG116" i="1" s="1"/>
  <c r="AN116" i="1" s="1"/>
  <c r="W31" i="1"/>
  <c r="AX95" i="1"/>
  <c r="J43" i="6" l="1"/>
  <c r="J43" i="8"/>
  <c r="J41" i="12"/>
  <c r="J41" i="9"/>
  <c r="J43" i="5"/>
  <c r="J43" i="17"/>
  <c r="J43" i="18"/>
  <c r="J41" i="19"/>
  <c r="AT95" i="1"/>
  <c r="AG106" i="1"/>
  <c r="AN106" i="1"/>
  <c r="AG98" i="1"/>
  <c r="AN98" i="1" s="1"/>
  <c r="W32" i="1"/>
  <c r="AZ94" i="1"/>
  <c r="AV94" i="1"/>
  <c r="AK29" i="1" s="1"/>
  <c r="AG114" i="1"/>
  <c r="AN114" i="1"/>
  <c r="AW94" i="1"/>
  <c r="AK30" i="1" s="1"/>
  <c r="AG112" i="1" l="1"/>
  <c r="AN112" i="1"/>
  <c r="AG95" i="1"/>
  <c r="AG94" i="1"/>
  <c r="AK26" i="1" s="1"/>
  <c r="AK35" i="1" s="1"/>
  <c r="AT94" i="1"/>
  <c r="W29" i="1"/>
  <c r="AN95" i="1" l="1"/>
  <c r="AN94" i="1"/>
</calcChain>
</file>

<file path=xl/sharedStrings.xml><?xml version="1.0" encoding="utf-8"?>
<sst xmlns="http://schemas.openxmlformats.org/spreadsheetml/2006/main" count="24080" uniqueCount="2413">
  <si>
    <t>Export Komplet</t>
  </si>
  <si>
    <t/>
  </si>
  <si>
    <t>2.0</t>
  </si>
  <si>
    <t>False</t>
  </si>
  <si>
    <t>{449e33ed-96c6-435c-8a8f-ccb5010a5f1e}</t>
  </si>
  <si>
    <t>&gt;&gt;  skryté sloupce  &lt;&lt;</t>
  </si>
  <si>
    <t>0,01</t>
  </si>
  <si>
    <t>21</t>
  </si>
  <si>
    <t>15</t>
  </si>
  <si>
    <t>REKAPITULACE STAVBY</t>
  </si>
  <si>
    <t>v ---  níže se nacházejí doplnkové a pomocné údaje k sestavám  --- v</t>
  </si>
  <si>
    <t>Návod na vyplnění</t>
  </si>
  <si>
    <t>0,001</t>
  </si>
  <si>
    <t>Kód:</t>
  </si>
  <si>
    <t>ZPD06/2020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</si>
  <si>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</si>
  <si>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</si>
  <si>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Nedvědice - Tišnov - bez materuálu SŽ</t>
  </si>
  <si>
    <t>KSO:</t>
  </si>
  <si>
    <t>CC-CZ:</t>
  </si>
  <si>
    <t>Místo:</t>
  </si>
  <si>
    <t>Nedvědice - Tišnov</t>
  </si>
  <si>
    <t>Datum:</t>
  </si>
  <si>
    <t>24. 6. 2020</t>
  </si>
  <si>
    <t>Zadavatel:</t>
  </si>
  <si>
    <t>IČ:</t>
  </si>
  <si>
    <t>70994234</t>
  </si>
  <si>
    <t>Správa železnic, státní organizace</t>
  </si>
  <si>
    <t>DIČ:</t>
  </si>
  <si>
    <t>CZ70994234</t>
  </si>
  <si>
    <t>Uchazeč:</t>
  </si>
  <si>
    <t>Vyplň údaj</t>
  </si>
  <si>
    <t>Projektant:</t>
  </si>
  <si>
    <t>25284525</t>
  </si>
  <si>
    <t>DMC Havlíčkův Brod, s.r.o.</t>
  </si>
  <si>
    <t>CZ25284525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</si>
  <si>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</si>
  <si>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</si>
  <si>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</si>
  <si>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</si>
  <si>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</si>
  <si>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</si>
  <si>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</si>
  <si>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</si>
  <si>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</si>
  <si>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</si>
  <si>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</si>
  <si>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</si>
  <si>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</si>
  <si>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</si>
  <si>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</si>
  <si>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</si>
  <si>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</si>
  <si>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</si>
  <si>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</si>
  <si>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</si>
  <si>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</si>
  <si>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</si>
  <si>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</si>
  <si>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</si>
  <si>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</si>
  <si>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</si>
  <si>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</si>
  <si>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</si>
  <si>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</si>
  <si>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</si>
  <si>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</si>
  <si>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</si>
  <si>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</si>
  <si>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</si>
  <si>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</si>
  <si>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</si>
  <si>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</si>
  <si>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</si>
  <si>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</si>
  <si>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</si>
  <si>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</si>
  <si>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</si>
  <si>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</si>
  <si>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</si>
  <si>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</si>
  <si>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</si>
  <si>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</si>
  <si>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</si>
  <si>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úsek 1 - km 80,192 - km 82,050</t>
  </si>
  <si>
    <t>STA</t>
  </si>
  <si>
    <t>1</t>
  </si>
  <si>
    <t>{da21a448-16b1-42ad-a137-806c0060ac6c}</t>
  </si>
  <si>
    <t>2</t>
  </si>
  <si>
    <t>/</t>
  </si>
  <si>
    <t>SO 01.01</t>
  </si>
  <si>
    <t>Železniční svršek a spodek</t>
  </si>
  <si>
    <t>Soupis</t>
  </si>
  <si>
    <t>{4fac1339-8658-4688-a5ba-61d57eeb151a}</t>
  </si>
  <si>
    <t>SO 01.02</t>
  </si>
  <si>
    <t>Železniční přejezd P7072 evid. km 81,164</t>
  </si>
  <si>
    <t>{ed7da6a5-a237-415c-96f1-3645e847dcc0}</t>
  </si>
  <si>
    <t>SO 01.03</t>
  </si>
  <si>
    <t>Propustky a mosty</t>
  </si>
  <si>
    <t>{3dee3c4a-d1ca-49cf-bfa5-b21d7f71721a}</t>
  </si>
  <si>
    <t>SO 01.03.01</t>
  </si>
  <si>
    <t>Most v km 80,628</t>
  </si>
  <si>
    <t>3</t>
  </si>
  <si>
    <t>{cf57e207-1412-4212-aac6-2628e4f12bb0}</t>
  </si>
  <si>
    <t>SO 01.03.02</t>
  </si>
  <si>
    <t>Most v km 80,741</t>
  </si>
  <si>
    <t>{0355fc7f-10c6-46b5-83f2-b0c2d8953fbf}</t>
  </si>
  <si>
    <t>SO 01.03.03</t>
  </si>
  <si>
    <t>Most v km 80,924</t>
  </si>
  <si>
    <t>{fc24b396-debc-47ad-a3d6-1ca6675a6889}</t>
  </si>
  <si>
    <t>SO 01.03.04</t>
  </si>
  <si>
    <t>Most v km 81,024</t>
  </si>
  <si>
    <t>{64d4e88c-90aa-42a0-9b6e-7f5af60f086f}</t>
  </si>
  <si>
    <t>SO 01.03.05</t>
  </si>
  <si>
    <t>Most v km 81,175</t>
  </si>
  <si>
    <t>{4c1de769-8842-4f35-9e5b-e15cd460992e}</t>
  </si>
  <si>
    <t>SO 01.04</t>
  </si>
  <si>
    <t>Výstroj trati - úsek 1</t>
  </si>
  <si>
    <t>{f24a2851-f97b-429c-b1b2-42b506473e9a}</t>
  </si>
  <si>
    <t>SO 01.05</t>
  </si>
  <si>
    <t>VRN</t>
  </si>
  <si>
    <t>{1ebda945-c3d9-4f4c-8c7b-fa7b50c8c880}</t>
  </si>
  <si>
    <t>SO 02</t>
  </si>
  <si>
    <t>úsek 2 - km 84,900 - km 86,215</t>
  </si>
  <si>
    <t>{260238f9-673a-4070-a19c-d5e002f79f96}</t>
  </si>
  <si>
    <t>SO 02.01</t>
  </si>
  <si>
    <t>{3213a360-adf7-49cf-9d44-eada61fffac9}</t>
  </si>
  <si>
    <t>SO 02.02</t>
  </si>
  <si>
    <t>Železniční přejezd P7079 evid. kmk 85,412</t>
  </si>
  <si>
    <t>{d6c64821-5d7e-486f-beb5-3eb1698240ce}</t>
  </si>
  <si>
    <t>SO 02.04</t>
  </si>
  <si>
    <t>Výstroj trati - úsek 2</t>
  </si>
  <si>
    <t>{3d985655-5b0e-4775-8c3f-82d4871fd4ef}</t>
  </si>
  <si>
    <t>SO 02.05</t>
  </si>
  <si>
    <t>Nástupiště zastávka Prudká</t>
  </si>
  <si>
    <t>{6c1fc690-4ec2-4c41-84c4-d89a0ce84872}</t>
  </si>
  <si>
    <t>SO 02.06</t>
  </si>
  <si>
    <t>{db7c33b8-a046-4fad-871a-25ac454d86a3}</t>
  </si>
  <si>
    <t>SO 03</t>
  </si>
  <si>
    <t>úsek 3 - km 87,940 - km 88,700</t>
  </si>
  <si>
    <t>{887049e4-84ac-4b83-a15a-6a8eb8c4552b}</t>
  </si>
  <si>
    <t>SO 03.01</t>
  </si>
  <si>
    <t>{b51c1444-44b2-4bee-9cf1-fcdabeaec314}</t>
  </si>
  <si>
    <t>SO 03.02</t>
  </si>
  <si>
    <t>{05039447-8d57-412b-ab2b-f88bb41cd4c8}</t>
  </si>
  <si>
    <t>SO 03.02.01</t>
  </si>
  <si>
    <t>Most v km 88,036</t>
  </si>
  <si>
    <t>{921ac390-7702-4a2a-946a-544989e91a2a}</t>
  </si>
  <si>
    <t>SO 03.02.02</t>
  </si>
  <si>
    <t>Most v km 88,181</t>
  </si>
  <si>
    <t>{d6ecf340-4fbf-4beb-96a4-1025e7104373}</t>
  </si>
  <si>
    <t>SO 03.03</t>
  </si>
  <si>
    <t>Výstroj trati - úsek 3</t>
  </si>
  <si>
    <t>{1e26a2da-657c-4275-a741-e6f7f7766dd4}</t>
  </si>
  <si>
    <t>SO 03.04</t>
  </si>
  <si>
    <t>{e821904b-c45c-45d5-822f-66ebd0cda29e}</t>
  </si>
  <si>
    <t>KRYCÍ LIST SOUPISU PRACÍ</t>
  </si>
  <si>
    <t>Objekt:</t>
  </si>
  <si>
    <t>SO 01 - úsek 1 - km 80,192 - km 82,050</t>
  </si>
  <si>
    <t>Soupis:</t>
  </si>
  <si>
    <t>SO 01.01 - Železniční svršek a spodek</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</si>
  <si>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</si>
  <si>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</si>
  <si>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</si>
  <si>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</si>
  <si>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</si>
  <si>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</si>
  <si>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</si>
  <si>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</si>
  <si>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</si>
  <si>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</si>
  <si>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</si>
  <si>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</si>
  <si>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</si>
  <si>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</si>
  <si>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</si>
  <si>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</si>
  <si>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</si>
  <si>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</si>
  <si>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</si>
  <si>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</si>
  <si>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</si>
  <si>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</si>
  <si>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</si>
  <si>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</si>
  <si>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</si>
  <si>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</si>
  <si>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</si>
  <si>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</si>
  <si>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t>
  </si>
  <si>
    <t>km</t>
  </si>
  <si>
    <t>Sborník UOŽI 01 2020</t>
  </si>
  <si>
    <t>4</t>
  </si>
  <si>
    <t>-90443423</t>
  </si>
  <si>
    <t>P</t>
  </si>
  <si>
    <t>Poznámka k položce:_x000D_
Kilometr koleje=km</t>
  </si>
  <si>
    <t>VV</t>
  </si>
  <si>
    <t>(82,218205-80,192138)*2</t>
  </si>
  <si>
    <t>5904020020</t>
  </si>
  <si>
    <t>Vyřezání křovin porost řídký 1 až 5 kusů stonků na m2 plochy sklon terénu přes 1:2</t>
  </si>
  <si>
    <t>m2</t>
  </si>
  <si>
    <t>-271092718</t>
  </si>
  <si>
    <t>5905020010</t>
  </si>
  <si>
    <t>Oprava stezky strojně s odstraněním drnu a nánosu do 10 cm</t>
  </si>
  <si>
    <t>-1181656576</t>
  </si>
  <si>
    <t>"úprava stezek v km 80,340000-82,218207" (82218,207-80340)*0,4*2</t>
  </si>
  <si>
    <t>5905023030</t>
  </si>
  <si>
    <t>Úprava povrchu stezky rozprostřením štěrkodrtě přes 5 do 10 cm</t>
  </si>
  <si>
    <t>-1237001940</t>
  </si>
  <si>
    <t>"žst. Nedvědice" (80340-80192,138)*0,4*2</t>
  </si>
  <si>
    <t>"rozšíření stezky" 2*0,9</t>
  </si>
  <si>
    <t>"rozšíření stezky pražci" 110*0,5</t>
  </si>
  <si>
    <t>Součet</t>
  </si>
  <si>
    <t>M</t>
  </si>
  <si>
    <t>5955101025</t>
  </si>
  <si>
    <t>Kamenivo drcené drť frakce 4/8</t>
  </si>
  <si>
    <t>t</t>
  </si>
  <si>
    <t>8</t>
  </si>
  <si>
    <t>-1295701951</t>
  </si>
  <si>
    <t>"stezky" 175,09*0,1*1,6/2</t>
  </si>
  <si>
    <t>6</t>
  </si>
  <si>
    <t>5955101030</t>
  </si>
  <si>
    <t>Kamenivo drcené drť frakce 8/16</t>
  </si>
  <si>
    <t>496057303</t>
  </si>
  <si>
    <t>"Stezky" 175,09*0,1*1,6/2</t>
  </si>
  <si>
    <t>7</t>
  </si>
  <si>
    <t>5905055010</t>
  </si>
  <si>
    <t>Odstranění stávajícího kolejového lože odtěžením v koleji</t>
  </si>
  <si>
    <t>m3</t>
  </si>
  <si>
    <t>-789219166</t>
  </si>
  <si>
    <t>5905060010</t>
  </si>
  <si>
    <t>Zřízení nového kolejového lože v koleji</t>
  </si>
  <si>
    <t>803138937</t>
  </si>
  <si>
    <t>9</t>
  </si>
  <si>
    <t>5955101000</t>
  </si>
  <si>
    <t>Kamenivo drcené štěrk frakce 31,5/63 třídy BI</t>
  </si>
  <si>
    <t>-431031510</t>
  </si>
  <si>
    <t>"Zřízení KL" 343*1,808</t>
  </si>
  <si>
    <t>"Doplnění KL" 2153*1,808</t>
  </si>
  <si>
    <t>10</t>
  </si>
  <si>
    <t>5905065010</t>
  </si>
  <si>
    <t>Samostatná úprava vrstvy kolejového lože pod ložnou plochou pražců v koleji</t>
  </si>
  <si>
    <t>-1122110775</t>
  </si>
  <si>
    <t>"SČ" (417,180+76,458+145,468+73,140+112,281+856,582)*4,5</t>
  </si>
  <si>
    <t>11</t>
  </si>
  <si>
    <t>5905085010</t>
  </si>
  <si>
    <t>Souvislé čištění KL strojně koleje pražce dřevěné rozdělení "c"</t>
  </si>
  <si>
    <t>-42224886</t>
  </si>
  <si>
    <t>(417,180+76,458+145,468+73,140+112,281+856,582)/1000</t>
  </si>
  <si>
    <t>12</t>
  </si>
  <si>
    <t>5905105030</t>
  </si>
  <si>
    <t>Doplnění KL kamenivem souvisle strojně v koleji</t>
  </si>
  <si>
    <t>1483376501</t>
  </si>
  <si>
    <t>2102+51</t>
  </si>
  <si>
    <t>13</t>
  </si>
  <si>
    <t>5905110010</t>
  </si>
  <si>
    <t>Snížení KL pod patou kolejnice v koleji</t>
  </si>
  <si>
    <t>1517484395</t>
  </si>
  <si>
    <t>dle úpravy GPK</t>
  </si>
  <si>
    <t>"km 80,192138-80,727601" 535,463/1000</t>
  </si>
  <si>
    <t>"km 80,761668-81,176256" 414,588/1000</t>
  </si>
  <si>
    <t>"km 81,183417-82,218205" 1034,788/1000</t>
  </si>
  <si>
    <t>14</t>
  </si>
  <si>
    <t>5906130090</t>
  </si>
  <si>
    <t>Montáž kolejového roštu v ose koleje pražce dřevěné nevystrojené tv. S49 rozdělení "u"</t>
  </si>
  <si>
    <t>309860136</t>
  </si>
  <si>
    <t>(6,501+5,8)/1000</t>
  </si>
  <si>
    <t>5906130390</t>
  </si>
  <si>
    <t>Montáž kolejového roštu v ose koleje pražce betonové vystrojené tv. S49 rozdělení "d"</t>
  </si>
  <si>
    <t>-1109602485</t>
  </si>
  <si>
    <t>"km 80,195500-80,662700" 467,2/1000</t>
  </si>
  <si>
    <t>"km 80,666900-80,716900" 50/1000</t>
  </si>
  <si>
    <t>"km 80,771670-81,164808" 393,138/1000</t>
  </si>
  <si>
    <t>"km 81,183417-82,050000" 866,583/1000</t>
  </si>
  <si>
    <t>16</t>
  </si>
  <si>
    <t>5906130400</t>
  </si>
  <si>
    <t>Montáž kolejového roštu v ose koleje pražce betonové vystrojené tv. S49 rozdělení "u"</t>
  </si>
  <si>
    <t>403901566</t>
  </si>
  <si>
    <t>"km 81,164808-81,176256" 11,448/1000</t>
  </si>
  <si>
    <t>17</t>
  </si>
  <si>
    <t>5906135100</t>
  </si>
  <si>
    <t>Demontáž kolejového roštu koleje na úložišti pražce dřevěné tv. T nebo A rozdělení "c"</t>
  </si>
  <si>
    <t>1701020622</t>
  </si>
  <si>
    <t>18</t>
  </si>
  <si>
    <t>5956101000</t>
  </si>
  <si>
    <t>Pražec dřevěný příčný nevystrojený dub 2600x260x160 mm</t>
  </si>
  <si>
    <t>kus</t>
  </si>
  <si>
    <t>-1763481176</t>
  </si>
  <si>
    <t>19</t>
  </si>
  <si>
    <t>5958158005</t>
  </si>
  <si>
    <t>Podložka pryžová pod patu kolejnice S49  183/126/6</t>
  </si>
  <si>
    <t>-813175074</t>
  </si>
  <si>
    <t>pro dřevěné pražce</t>
  </si>
  <si>
    <t>"2x KMDZ" 2*4*2</t>
  </si>
  <si>
    <t>21*2</t>
  </si>
  <si>
    <t>20</t>
  </si>
  <si>
    <t>5958158070</t>
  </si>
  <si>
    <t>Podložka polyetylenová pod podkladnici 380/160/2 (S4, R4)</t>
  </si>
  <si>
    <t>744033016</t>
  </si>
  <si>
    <t>"2x KMDZ" 2*7*2</t>
  </si>
  <si>
    <t>5958140000</t>
  </si>
  <si>
    <t>Podkladnice žebrová tv. S4</t>
  </si>
  <si>
    <t>2001953946</t>
  </si>
  <si>
    <t>"dřevěné pražce" 21*2</t>
  </si>
  <si>
    <t>22</t>
  </si>
  <si>
    <t>5958128005</t>
  </si>
  <si>
    <t>Komplety Skl 24 (šroub RS 0, matice M 22, podložka Uls 6)</t>
  </si>
  <si>
    <t>1077201088</t>
  </si>
  <si>
    <t>"dřevěné pražce" 10*4</t>
  </si>
  <si>
    <t>"mosty" 240+60</t>
  </si>
  <si>
    <t>23</t>
  </si>
  <si>
    <t>5958128005R1</t>
  </si>
  <si>
    <t>Komplety Skl se sníženou přítlačnou sílou</t>
  </si>
  <si>
    <t>-1007306674</t>
  </si>
  <si>
    <t>24</t>
  </si>
  <si>
    <t>5958134075</t>
  </si>
  <si>
    <t>Součásti upevňovací vrtule R1(145)</t>
  </si>
  <si>
    <t>592894940</t>
  </si>
  <si>
    <t>"Dřevěné pražce" 21*8</t>
  </si>
  <si>
    <t>"KMDZ" 7*8*2</t>
  </si>
  <si>
    <t>25</t>
  </si>
  <si>
    <t>5958134040</t>
  </si>
  <si>
    <t>Součásti upevňovací kroužek pružný dvojitý Fe 6</t>
  </si>
  <si>
    <t>-151053567</t>
  </si>
  <si>
    <t>26</t>
  </si>
  <si>
    <t>5907010080</t>
  </si>
  <si>
    <t>Výměna LISŮ tv. S49 rozdělení "d"</t>
  </si>
  <si>
    <t>m</t>
  </si>
  <si>
    <t>2071865585</t>
  </si>
  <si>
    <t>Poznámka k položce:_x000D_
Metr kolejnice=m</t>
  </si>
  <si>
    <t>2*3,5</t>
  </si>
  <si>
    <t>27</t>
  </si>
  <si>
    <t>5957134005</t>
  </si>
  <si>
    <t>Lepený izolovaný styk tv. S49 s tepelně zpracovanou hlavou délky 3,50 m</t>
  </si>
  <si>
    <t>-1567024019</t>
  </si>
  <si>
    <t>28</t>
  </si>
  <si>
    <t>5907025422</t>
  </si>
  <si>
    <t>Výměna kolejnicových pásů současně s výměnou kompletů a pryžové podložky tv. S49 rozdělení "e"</t>
  </si>
  <si>
    <t>759850615</t>
  </si>
  <si>
    <t>"Výměna kolejnic na mostě km 80,727603-80,761670"  34,067*2</t>
  </si>
  <si>
    <t>29</t>
  </si>
  <si>
    <t>5907050120</t>
  </si>
  <si>
    <t>Dělení kolejnic kyslíkem tv. S49</t>
  </si>
  <si>
    <t>1950367283</t>
  </si>
  <si>
    <t>Poznámka k položce:_x000D_
Řez=kus</t>
  </si>
  <si>
    <t>"zařezávání do oken" 64</t>
  </si>
  <si>
    <t>"rozřezy pro zřízení BK" 24</t>
  </si>
  <si>
    <t>30</t>
  </si>
  <si>
    <t>5908045025</t>
  </si>
  <si>
    <t>Výměna podkladnice čtyři vrtule pražce dřevěné</t>
  </si>
  <si>
    <t>-976620371</t>
  </si>
  <si>
    <t>Poznámka k položce:_x000D_
Podkladnice=kus</t>
  </si>
  <si>
    <t>"výměna podkladnic na mostě km 80,741" 60*2</t>
  </si>
  <si>
    <t>"výměna podkladnic na mostě km 81,175" 15*2</t>
  </si>
  <si>
    <t>31</t>
  </si>
  <si>
    <t>5958140010</t>
  </si>
  <si>
    <t>Podkladnice žebrová tv. S4M</t>
  </si>
  <si>
    <t>-831123787</t>
  </si>
  <si>
    <t>120+30</t>
  </si>
  <si>
    <t>32</t>
  </si>
  <si>
    <t>5958158070R1</t>
  </si>
  <si>
    <t>Podložka polyetylenová pod mostovou podkladnici 380/210/2 (S4M, R4M)</t>
  </si>
  <si>
    <t>-1645645420</t>
  </si>
  <si>
    <t>33</t>
  </si>
  <si>
    <t>5958158005R1</t>
  </si>
  <si>
    <t>Podložka pryžová pod patu kolejnice S49 mostová 233/126/6</t>
  </si>
  <si>
    <t>870582867</t>
  </si>
  <si>
    <t>34</t>
  </si>
  <si>
    <t>5908050010</t>
  </si>
  <si>
    <t>Výměna upevnění podkladnicového komplety a pryžová podložka</t>
  </si>
  <si>
    <t>úl.pl.</t>
  </si>
  <si>
    <t>1315488838</t>
  </si>
  <si>
    <t>"výměna upevnění na mostě km 80,741" 60*2</t>
  </si>
  <si>
    <t>"výměna upevnění na mostě km 81,175" 15*2</t>
  </si>
  <si>
    <t>35</t>
  </si>
  <si>
    <t>5909030010</t>
  </si>
  <si>
    <t>Následná úprava GPK koleje směrové a výškové uspořádání pražce dřevěné nebo ocelové</t>
  </si>
  <si>
    <t>-751349468</t>
  </si>
  <si>
    <t>"dřevěné pražce" (4,2+6,501+5,8+4,2)/1000</t>
  </si>
  <si>
    <t>36</t>
  </si>
  <si>
    <t>5909030020</t>
  </si>
  <si>
    <t>Následná úprava GPK koleje směrové a výškové uspořádání pražce betonové</t>
  </si>
  <si>
    <t>2054486397</t>
  </si>
  <si>
    <t>80,727601-80,1955</t>
  </si>
  <si>
    <t>81,175656-80,761668</t>
  </si>
  <si>
    <t>82,050-81,183417</t>
  </si>
  <si>
    <t>"dřevěné pražce" (-4,2-6,501-5,8-4,2)/1000</t>
  </si>
  <si>
    <t>37</t>
  </si>
  <si>
    <t>5909031010</t>
  </si>
  <si>
    <t>Úprava GPK koleje směrové a výškové uspořádání pražce dřevěné nebo ocelové</t>
  </si>
  <si>
    <t>1060503119</t>
  </si>
  <si>
    <t>snížení převýšení v koleji před trháním</t>
  </si>
  <si>
    <t>80,605-80,398</t>
  </si>
  <si>
    <t>82,012-80,895</t>
  </si>
  <si>
    <t>38</t>
  </si>
  <si>
    <t>5909032010</t>
  </si>
  <si>
    <t>Přesná úprava GPK koleje směrové a výškové uspořádání pražce dřevěné nebo ocelové</t>
  </si>
  <si>
    <t>-1239064533</t>
  </si>
  <si>
    <t>80,1955-80,192138</t>
  </si>
  <si>
    <t>82,218205-82,050</t>
  </si>
  <si>
    <t>"dřevěné pražce" (4,2+6,501+5,8+4,2)/1000*2</t>
  </si>
  <si>
    <t>39</t>
  </si>
  <si>
    <t>5909032020</t>
  </si>
  <si>
    <t>Přesná úprava GPK koleje směrové a výškové uspořádání pražce betonové</t>
  </si>
  <si>
    <t>1572253178</t>
  </si>
  <si>
    <t>(80,727601-80,1955)*2</t>
  </si>
  <si>
    <t>(81,175656-80,761668)*2</t>
  </si>
  <si>
    <t>(82,050-81,183417)*2</t>
  </si>
  <si>
    <t>"dřevěné pražce" (-4,2-6,501-5,8-4,2)/1000*2</t>
  </si>
  <si>
    <t>40</t>
  </si>
  <si>
    <t>5910020030</t>
  </si>
  <si>
    <t>Svařování kolejnic termitem plný předehřev standardní spára svar sériový tv. S49</t>
  </si>
  <si>
    <t>svar</t>
  </si>
  <si>
    <t>691750875</t>
  </si>
  <si>
    <t>64</t>
  </si>
  <si>
    <t>"dodatečná úprava BK" 24</t>
  </si>
  <si>
    <t>41</t>
  </si>
  <si>
    <t>5910035030</t>
  </si>
  <si>
    <t>Dosažení dovolené upínací teploty v BK prodloužením kolejnicového pásu v koleji tv. S49</t>
  </si>
  <si>
    <t>1550494638</t>
  </si>
  <si>
    <t>42</t>
  </si>
  <si>
    <t>5910040220</t>
  </si>
  <si>
    <t>Umožnění volné dilatace kolejnice bez demontáže nebo montáže upevňovadel s osazením a odstraněním kluzných podložek rozdělení pražců "d"</t>
  </si>
  <si>
    <t>717113471</t>
  </si>
  <si>
    <t>(1810-23,8)*2</t>
  </si>
  <si>
    <t>43</t>
  </si>
  <si>
    <t>5910040230</t>
  </si>
  <si>
    <t>Umožnění volné dilatace kolejnice bez demontáže nebo montáže upevňovadel s osazením a odstraněním kluzných podložek rozdělení pražců "u"</t>
  </si>
  <si>
    <t>210335385</t>
  </si>
  <si>
    <t>12,3*2</t>
  </si>
  <si>
    <t>44</t>
  </si>
  <si>
    <t>5910040320</t>
  </si>
  <si>
    <t>Umožnění volné dilatace kolejnice demontáž upevňovadel s osazením kluzných podložek rozdělení pražců "d"</t>
  </si>
  <si>
    <t>897424897</t>
  </si>
  <si>
    <t>45</t>
  </si>
  <si>
    <t>5910040330</t>
  </si>
  <si>
    <t>Umožnění volné dilatace kolejnice demontáž upevňovadel s osazením kluzných podložek rozdělení pražců "u"</t>
  </si>
  <si>
    <t>229776022</t>
  </si>
  <si>
    <t>46</t>
  </si>
  <si>
    <t>5910040420</t>
  </si>
  <si>
    <t>Umožnění volné dilatace kolejnice montáž upevňovadel s odstraněním kluzných podložek rozdělení pražců "d"</t>
  </si>
  <si>
    <t>2089295477</t>
  </si>
  <si>
    <t>47</t>
  </si>
  <si>
    <t>5910040430</t>
  </si>
  <si>
    <t>Umožnění volné dilatace kolejnice montáž upevňovadel s odstraněním kluzných podložek rozdělení pražců "u"</t>
  </si>
  <si>
    <t>222849020</t>
  </si>
  <si>
    <t>48</t>
  </si>
  <si>
    <t>5910045020</t>
  </si>
  <si>
    <t>Zajištění polohy kolejnice bočními válečkovými opěrkami rozdělení pražců "d"</t>
  </si>
  <si>
    <t>-2128878832</t>
  </si>
  <si>
    <t>1400*2</t>
  </si>
  <si>
    <t>49</t>
  </si>
  <si>
    <t>5910136010</t>
  </si>
  <si>
    <t>Montáž pražcové kotvy v koleji</t>
  </si>
  <si>
    <t>393650538</t>
  </si>
  <si>
    <t>50</t>
  </si>
  <si>
    <t>5960101000</t>
  </si>
  <si>
    <t>Pražcové kotvy TDHB pro pražec betonový B 91</t>
  </si>
  <si>
    <t>-1392992900</t>
  </si>
  <si>
    <t>51</t>
  </si>
  <si>
    <t>5911685030</t>
  </si>
  <si>
    <t>Montáž MDZ s pohyblivým jazykem pražce dřevěné tv. S49</t>
  </si>
  <si>
    <t>396924389</t>
  </si>
  <si>
    <t>Poznámka k položce:_x000D_
MDZ v kolejnicovém pásu=kus</t>
  </si>
  <si>
    <t>52</t>
  </si>
  <si>
    <t>5911685120</t>
  </si>
  <si>
    <t>Montáž MDZ s pohyblivým jazykem pražce betonové tv. S49</t>
  </si>
  <si>
    <t>-87781052</t>
  </si>
  <si>
    <t>53</t>
  </si>
  <si>
    <t>5914005010</t>
  </si>
  <si>
    <t>Rozšíření stezky zemního tělesa dle VL Ž2 přisypávkou zemního tělesa</t>
  </si>
  <si>
    <t>2127589883</t>
  </si>
  <si>
    <t>"km 80,765-80,917" 152*1,05</t>
  </si>
  <si>
    <t>"km 80,938-81,012" 74*1,05</t>
  </si>
  <si>
    <t>"km 80,765-80,917" 152*0,25</t>
  </si>
  <si>
    <t>"km 80,938-80,922" 79*0,25</t>
  </si>
  <si>
    <t>"km 81,300-81,325" 25*0,25</t>
  </si>
  <si>
    <t>"km 81,610-81,650" 40*0,25</t>
  </si>
  <si>
    <t>"km 81,700-81,750" 50*0,25</t>
  </si>
  <si>
    <t>"km 81,875-82,050" 175*0,25</t>
  </si>
  <si>
    <t>54</t>
  </si>
  <si>
    <t>5914005040</t>
  </si>
  <si>
    <t>Rozšíření stezky zemního tělesa dle VL Ž2 použitými železobetonovými pražci</t>
  </si>
  <si>
    <t>-843149022</t>
  </si>
  <si>
    <t>110*0,6</t>
  </si>
  <si>
    <t>55</t>
  </si>
  <si>
    <t>5914020020</t>
  </si>
  <si>
    <t>Čištění otevřených odvodňovacích zařízení strojně příkop nezpevněný</t>
  </si>
  <si>
    <t>-412733429</t>
  </si>
  <si>
    <t>"km 81,039-81,163" 124*2*0,3</t>
  </si>
  <si>
    <t>"km 81,186-81,280" 94*0,3</t>
  </si>
  <si>
    <t>"km 81,186-82,050" 864*0,3</t>
  </si>
  <si>
    <t>56</t>
  </si>
  <si>
    <t>5914020030</t>
  </si>
  <si>
    <t>Čištění otevřených odvodňovacích zařízení strojně recipient</t>
  </si>
  <si>
    <t>-1546387284</t>
  </si>
  <si>
    <t>57</t>
  </si>
  <si>
    <t>5914080010</t>
  </si>
  <si>
    <t>Zřízení ochrany zemních svahů vegetační</t>
  </si>
  <si>
    <t>438326026</t>
  </si>
  <si>
    <t>Poznámka k položce:_x000D_
VL Ž5</t>
  </si>
  <si>
    <t>"ohumusování svahu s přisypávkou" 367,550</t>
  </si>
  <si>
    <t>58</t>
  </si>
  <si>
    <t>5915010010</t>
  </si>
  <si>
    <t>Těžení zeminy nebo horniny železničního spodku I. třídy</t>
  </si>
  <si>
    <t>1634740613</t>
  </si>
  <si>
    <t>"km 80,765-80,917" 152*0,5*1/2*2</t>
  </si>
  <si>
    <t>"km 80,938-81,012" 74*0,5*1/2*2</t>
  </si>
  <si>
    <t>"km 80,765-80,917" 152*0,5*1/2</t>
  </si>
  <si>
    <t>"km 80,938-80,922" 79*0,5*1/2</t>
  </si>
  <si>
    <t>"km 81,300-81,325" 25*0,5*1/2</t>
  </si>
  <si>
    <t>"km 81,610-81,650" 40*0,5*1/2</t>
  </si>
  <si>
    <t>"km 81,700-81,750" 50*0,5*1/2</t>
  </si>
  <si>
    <t>"km 81,875-82,050" 175*0,5*1/2</t>
  </si>
  <si>
    <t>"odkop pro pražcovou rovnaninu" 110*0,3</t>
  </si>
  <si>
    <t>59</t>
  </si>
  <si>
    <t>5915020010</t>
  </si>
  <si>
    <t>Povrchová úprava plochy železničního spodku</t>
  </si>
  <si>
    <t>55058740</t>
  </si>
  <si>
    <t>Ohumusování svahu</t>
  </si>
  <si>
    <t>60</t>
  </si>
  <si>
    <t>5915030010R1</t>
  </si>
  <si>
    <t>Bourání drobných staveb železničního spodku železobetonového základu</t>
  </si>
  <si>
    <t>881579347</t>
  </si>
  <si>
    <t>61</t>
  </si>
  <si>
    <t>5999005010</t>
  </si>
  <si>
    <t>Třídění spojovacích a upevňovacích součástí</t>
  </si>
  <si>
    <t>1006389300</t>
  </si>
  <si>
    <t>(532,101+421,749+866,583)*0,042</t>
  </si>
  <si>
    <t>62</t>
  </si>
  <si>
    <t>5999005030</t>
  </si>
  <si>
    <t>Třídění kolejnic</t>
  </si>
  <si>
    <t>-1289900450</t>
  </si>
  <si>
    <t>(532,101+421,749+866,583)*0,0499*2</t>
  </si>
  <si>
    <t>63</t>
  </si>
  <si>
    <t>5999010010</t>
  </si>
  <si>
    <t>Vyjmutí a snesení konstrukcí nebo dílů hmotnosti do 10 t</t>
  </si>
  <si>
    <t>-518981619</t>
  </si>
  <si>
    <t>"trhání KP" (532,101+421,749+866,583)*0,294</t>
  </si>
  <si>
    <t>5999015010</t>
  </si>
  <si>
    <t>Vložení konstrukcí nebo dílů hmotnosti do 10 t</t>
  </si>
  <si>
    <t>-1549750987</t>
  </si>
  <si>
    <t>"Složení nových kolejnic v trati" 3750*0,0494</t>
  </si>
  <si>
    <t>65</t>
  </si>
  <si>
    <t>759R1</t>
  </si>
  <si>
    <t>Přeložka kabelového vedení</t>
  </si>
  <si>
    <t>1885226935</t>
  </si>
  <si>
    <t>9*25</t>
  </si>
  <si>
    <t>250</t>
  </si>
  <si>
    <t>66</t>
  </si>
  <si>
    <t>7593500150</t>
  </si>
  <si>
    <t>Trasy kabelového vedení Kabelové žlaby (200x126) spodní + vrchní díl plast</t>
  </si>
  <si>
    <t>-708864878</t>
  </si>
  <si>
    <t>OST</t>
  </si>
  <si>
    <t>Ostatní</t>
  </si>
  <si>
    <t>67</t>
  </si>
  <si>
    <t>9902100200</t>
  </si>
  <si>
    <t>Doprava obousměrná (např. dodávek z vlastních zásob zhotovitele nebo objednatele nebo výzisku) mechanizací o nosnosti přes 3,5 t sypanin (kameniva, písku, suti, dlažebních kostek, atd.) do 20 km</t>
  </si>
  <si>
    <t>512</t>
  </si>
  <si>
    <t>-162558015</t>
  </si>
  <si>
    <t>Poznámka k položce:_x000D_
Měrnou jednotkou je t přepravovaného materiálu.</t>
  </si>
  <si>
    <t>"výzisk z čištění do Tišnova" 3783,6</t>
  </si>
  <si>
    <t>"vytěžený štěrk a zpět do rozšíření stezky nebo na skládku" 343*1,8*2</t>
  </si>
  <si>
    <t>"vytěžená zemina" 276,25*2</t>
  </si>
  <si>
    <t>"čištění příkopů" (361,8+120)*2</t>
  </si>
  <si>
    <t>"betonová patka" 2*2,4</t>
  </si>
  <si>
    <t>68</t>
  </si>
  <si>
    <t>9902100400</t>
  </si>
  <si>
    <t>Doprava obousměrná (např. dodávek z vlastních zásob zhotovitele nebo objednatele nebo výzisku) mechanizací o nosnosti přes 3,5 t sypanin (kameniva, písku, suti, dlažebních kostek, atd.) do 40 km</t>
  </si>
  <si>
    <t>-1415391066</t>
  </si>
  <si>
    <t>"štěrk 32/63" 4512,768</t>
  </si>
  <si>
    <t>"štěrk 4/8" 14,007</t>
  </si>
  <si>
    <t>"štěrk 8/16" 14,007</t>
  </si>
  <si>
    <t>"30% výzisk z čištění na skládku" 3783,6*0,3</t>
  </si>
  <si>
    <t>69</t>
  </si>
  <si>
    <t>9902100500</t>
  </si>
  <si>
    <t>Doprava obousměrná (např. dodávek z vlastních zásob zhotovitele nebo objednatele nebo výzisku) mechanizací o nosnosti přes 3,5 t sypanin (kameniva, písku, suti, dlažebních kostek, atd.) do 60 km</t>
  </si>
  <si>
    <t>-2032271196</t>
  </si>
  <si>
    <t>"70% výzisk z čištění na skládku" 3783,6*0,7</t>
  </si>
  <si>
    <t>70</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</si>
  <si>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</si>
  <si>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</si>
  <si>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1851603094</t>
  </si>
  <si>
    <t>"nové kolejnice z Tišnova" 3750*0,0494</t>
  </si>
  <si>
    <t>"nové pražce z Tišnova" (2931+699)*0,304</t>
  </si>
  <si>
    <t>"KMDZ z Tišnova" 2*0,991</t>
  </si>
  <si>
    <t>"KMDZ betonové z Tišnova" 1*3,9</t>
  </si>
  <si>
    <t>"KP do Tišnova" 535,207</t>
  </si>
  <si>
    <t>71</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</si>
  <si>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</si>
  <si>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</si>
  <si>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-608250194</t>
  </si>
  <si>
    <t>"užité pražce pro rozšíření stezky" 276*0,27</t>
  </si>
  <si>
    <t>"odvoz drobného materiálu na likvidaci do Čáslavi" (532,101+421,749+866,583)*0,04</t>
  </si>
  <si>
    <t>72</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</si>
  <si>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</si>
  <si>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</si>
  <si>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1390285896</t>
  </si>
  <si>
    <t>"dřevěný pražec" 35*0,08</t>
  </si>
  <si>
    <t>"pryžovky S49" 58*0,000182</t>
  </si>
  <si>
    <t>"PE podložky" 70*0,00009</t>
  </si>
  <si>
    <t>"podkladnice S4" 42*0,00852</t>
  </si>
  <si>
    <t>"komplety Skl24" 0,001097</t>
  </si>
  <si>
    <t>"vrtule R1" 280*0,000516</t>
  </si>
  <si>
    <t>"kroužek Fe6" 280*0,0009</t>
  </si>
  <si>
    <t>"LIS 3,5m" 2*0,18</t>
  </si>
  <si>
    <t>"podkladnice S4M" 150*0,01167</t>
  </si>
  <si>
    <t>"PE podložka mostová" 150*0,0001</t>
  </si>
  <si>
    <t>"pryžová podložka mostová" 150*0,0002</t>
  </si>
  <si>
    <t>73</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</si>
  <si>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</si>
  <si>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</si>
  <si>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246601551</t>
  </si>
  <si>
    <t>"pražcové kotvy" 565*10/1000</t>
  </si>
  <si>
    <t>74</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</si>
  <si>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</si>
  <si>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</si>
  <si>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1334271634</t>
  </si>
  <si>
    <t>"dřevěné pražce k likvidaci"2790*0,08</t>
  </si>
  <si>
    <t>75</t>
  </si>
  <si>
    <t>9902900100</t>
  </si>
  <si>
    <t>Naložení sypanin, drobného kusového materiálu, suti</t>
  </si>
  <si>
    <t>1026943081</t>
  </si>
  <si>
    <t>"výzisk z čištění v Tišnově" 3783,6</t>
  </si>
  <si>
    <t>"vytěžené KL" 334*1,8</t>
  </si>
  <si>
    <t>76</t>
  </si>
  <si>
    <t>9902900200</t>
  </si>
  <si>
    <t>Naložení objemnějšího kusového materiálu, vybouraných hmot</t>
  </si>
  <si>
    <t>453513357</t>
  </si>
  <si>
    <t>"užité dřevěné pražce" 223,2</t>
  </si>
  <si>
    <t>77</t>
  </si>
  <si>
    <t>9903200100</t>
  </si>
  <si>
    <t>Přeprava mechanizace na místo prováděných prací o hmotnosti přes 12 t přes 50 do 100 km</t>
  </si>
  <si>
    <t>557128503</t>
  </si>
  <si>
    <t>"bagr" 2</t>
  </si>
  <si>
    <t>"jeřáb" 2</t>
  </si>
  <si>
    <t>"MUV" 1</t>
  </si>
  <si>
    <t>78</t>
  </si>
  <si>
    <t>9903200200</t>
  </si>
  <si>
    <t>Přeprava mechanizace na místo prováděných prací o hmotnosti přes 12 t do 200 km</t>
  </si>
  <si>
    <t>1007511109</t>
  </si>
  <si>
    <t>"PKP" 1</t>
  </si>
  <si>
    <t>"SČ" 1</t>
  </si>
  <si>
    <t>"ASP snížení převýšení" 1</t>
  </si>
  <si>
    <t>"ASP, pluh" 2</t>
  </si>
  <si>
    <t>"ASP pluh následné podbití" 2</t>
  </si>
  <si>
    <t>79</t>
  </si>
  <si>
    <t>9909000100</t>
  </si>
  <si>
    <t>Poplatek za uložení suti nebo hmot na oficiální skládku</t>
  </si>
  <si>
    <t>-980956739</t>
  </si>
  <si>
    <t>"vytěžená zemina" 243,45*2</t>
  </si>
  <si>
    <t>"čištění příkopů" 120*2</t>
  </si>
  <si>
    <t>"70% výzisk z čištění  ŠL" 3783,6*0,7</t>
  </si>
  <si>
    <t>80</t>
  </si>
  <si>
    <t>9909000200</t>
  </si>
  <si>
    <t>Poplatek za uložení nebezpečného odpadu na oficiální skládku</t>
  </si>
  <si>
    <t>941467830</t>
  </si>
  <si>
    <t>"výzisk z čištění na skládku 30%" 3783,6*0,3</t>
  </si>
  <si>
    <t>81</t>
  </si>
  <si>
    <t>9909000300</t>
  </si>
  <si>
    <t>Poplatek za likvidaci dřevěných kolejnicových podpor</t>
  </si>
  <si>
    <t>1356526613</t>
  </si>
  <si>
    <t>"dřevěné pražce k likvidaci" 2790*0,08</t>
  </si>
  <si>
    <t>82</t>
  </si>
  <si>
    <t>9909000400</t>
  </si>
  <si>
    <t>Poplatek za likvidaci plastových součástí</t>
  </si>
  <si>
    <t>-987857649</t>
  </si>
  <si>
    <t>(532,101+421,749+866,583)*0,00083</t>
  </si>
  <si>
    <t>83</t>
  </si>
  <si>
    <t>9909000600</t>
  </si>
  <si>
    <t>Poplatek za recyklaci odpadu (asfaltové směsi, kusový beton)</t>
  </si>
  <si>
    <t>-485213658</t>
  </si>
  <si>
    <t>2*2,4</t>
  </si>
  <si>
    <t>SO 01.02 - Železniční přejezd P7072 evid. km 81,164</t>
  </si>
  <si>
    <t>VRN - Vedlejší rozpočtové náklady</t>
  </si>
  <si>
    <t>-1905893159</t>
  </si>
  <si>
    <t>"nezpevněná krajnice" (2,7+0,95)*2*0,5*2</t>
  </si>
  <si>
    <t>5913170030</t>
  </si>
  <si>
    <t>Montáž polymerové přejezdové konstrukce část vnější a vnitřní včetně závěrných zídek</t>
  </si>
  <si>
    <t>1432893730</t>
  </si>
  <si>
    <t>5963122001</t>
  </si>
  <si>
    <t>Přejezd z polymerového betonu kompletní sestava</t>
  </si>
  <si>
    <t>-663538042</t>
  </si>
  <si>
    <t>5913215020</t>
  </si>
  <si>
    <t>Demontáž kolejnicových dílů přejezdu ochranná kolejnice</t>
  </si>
  <si>
    <t>-1049189808</t>
  </si>
  <si>
    <t>7,1*2</t>
  </si>
  <si>
    <t>5913235020</t>
  </si>
  <si>
    <t>Dělení AB komunikace řezáním hloubky do 20 cm</t>
  </si>
  <si>
    <t>-1908621907</t>
  </si>
  <si>
    <t>4,6+4,1</t>
  </si>
  <si>
    <t>5913240020</t>
  </si>
  <si>
    <t>Odstranění AB komunikace odtěžením nebo frézováním hloubky do 20 cm</t>
  </si>
  <si>
    <t>1338835514</t>
  </si>
  <si>
    <t>4,8*7,1+1*4,6+1*4,1</t>
  </si>
  <si>
    <t>5913245010</t>
  </si>
  <si>
    <t>Oprava komunikace vyplněním trhlin zálivkovou hmotou</t>
  </si>
  <si>
    <t>1407784039</t>
  </si>
  <si>
    <t>5963152000</t>
  </si>
  <si>
    <t>Asfaltová zálivka pro trhliny a spáry</t>
  </si>
  <si>
    <t>kg</t>
  </si>
  <si>
    <t>-715702471</t>
  </si>
  <si>
    <t>(4,1+4,6)*0,3</t>
  </si>
  <si>
    <t>5913255030</t>
  </si>
  <si>
    <t>Zřízení konstrukce vozovky asfaltobetonové s podkladní, ložní a obrusnou vrstvou tloušťky do 15 cm</t>
  </si>
  <si>
    <t>1545346287</t>
  </si>
  <si>
    <t>"mezi prahovou vpustí a přejezdovou kcí" 4,33+5,51</t>
  </si>
  <si>
    <t>"od prahové vpusti s odečtem postupného zúžení komunikace" 13,735+11,399</t>
  </si>
  <si>
    <t>5963146000</t>
  </si>
  <si>
    <t>Asfaltový beton ACO 11S 50/70 střednězrnný-obrusná vrstva</t>
  </si>
  <si>
    <t>-1443595465</t>
  </si>
  <si>
    <t>34,974*0,04*2,2</t>
  </si>
  <si>
    <t>5963146010</t>
  </si>
  <si>
    <t>Asfaltový beton ACL 16S 50/70 hrubozrnný-ložní vrstva</t>
  </si>
  <si>
    <t>-2135369447</t>
  </si>
  <si>
    <t>34,974*0,06*2,2</t>
  </si>
  <si>
    <t>5963146020</t>
  </si>
  <si>
    <t>Asfaltový beton ACP 16S 50/70 středněznný-podkladní vrstva</t>
  </si>
  <si>
    <t>-501872700</t>
  </si>
  <si>
    <t>34,974*0,05*2,2</t>
  </si>
  <si>
    <t>5963155005</t>
  </si>
  <si>
    <t>Asfaltová páska těsnící</t>
  </si>
  <si>
    <t>-364539449</t>
  </si>
  <si>
    <t>6,05*2</t>
  </si>
  <si>
    <t>59631460R1</t>
  </si>
  <si>
    <t>Asfalt silniční pro spojovací a infiltrační postřik</t>
  </si>
  <si>
    <t>-1033333820</t>
  </si>
  <si>
    <t>34,974*0,00085*3</t>
  </si>
  <si>
    <t>5914025550</t>
  </si>
  <si>
    <t>Výměna dílů otevřeného odvodnění prahové vpusti z prefabrikovaných dílů</t>
  </si>
  <si>
    <t>-961822306</t>
  </si>
  <si>
    <t>7,5*2</t>
  </si>
  <si>
    <t>5964123005</t>
  </si>
  <si>
    <t>Odvodňovací žlab s mříží koncový</t>
  </si>
  <si>
    <t>-1586449409</t>
  </si>
  <si>
    <t>5964123010</t>
  </si>
  <si>
    <t>Odvodňovací žlab s mříží a vývodem</t>
  </si>
  <si>
    <t>134346094</t>
  </si>
  <si>
    <t>5964123000</t>
  </si>
  <si>
    <t>Odvodňovací žlab s mříží</t>
  </si>
  <si>
    <t>2009101881</t>
  </si>
  <si>
    <t>5963125010</t>
  </si>
  <si>
    <t>Panel železobetonový silniční rozměru 200x100x15</t>
  </si>
  <si>
    <t>2093491146</t>
  </si>
  <si>
    <t>5964161000</t>
  </si>
  <si>
    <t>Beton lehce zhutnitelný C 12/15;X0 F5 2 080 2 517</t>
  </si>
  <si>
    <t>1927002305</t>
  </si>
  <si>
    <t>8*1*0,15*2</t>
  </si>
  <si>
    <t>5914035470</t>
  </si>
  <si>
    <t>Zřízení otevřených odvodňovacích zařízení trativodní výusť z lomového kamene</t>
  </si>
  <si>
    <t>-2044718556</t>
  </si>
  <si>
    <t>"vyústění trativodu" 2,5</t>
  </si>
  <si>
    <t>"vyústění prahových vpustí" 0,7*4,0+0,7*3,5</t>
  </si>
  <si>
    <t>5955101045</t>
  </si>
  <si>
    <t>Lomový kámen tříděný pro rovnaniny</t>
  </si>
  <si>
    <t>1010600652</t>
  </si>
  <si>
    <t>"trativodní vyústění" 2,5*0,25*1,8</t>
  </si>
  <si>
    <t>"vyústění prahových vpustí" 2,8*0,15+2,45*0,15</t>
  </si>
  <si>
    <t>5964161005</t>
  </si>
  <si>
    <t>Beton lehce zhutnitelný C 16/20;X0 F5 2 200 2 662</t>
  </si>
  <si>
    <t>-24161949</t>
  </si>
  <si>
    <t>1,125*0,3</t>
  </si>
  <si>
    <t>2,8*0,15+2,45*0,15</t>
  </si>
  <si>
    <t>"vyrovnávací vrstva pod závěrnýma zídkama" 7,2*0,5*0,05*2</t>
  </si>
  <si>
    <t>5914055010</t>
  </si>
  <si>
    <t>Zřízení krytých odvodňovacích zařízení potrubí trativodu</t>
  </si>
  <si>
    <t>-1796998126</t>
  </si>
  <si>
    <t>5964103030</t>
  </si>
  <si>
    <t>Drenážní plastové díly trubka s částečnou perforací DN 160 mm</t>
  </si>
  <si>
    <t>-1247408561</t>
  </si>
  <si>
    <t>5964133015</t>
  </si>
  <si>
    <t>Geotextilie filtrační</t>
  </si>
  <si>
    <t>373612481</t>
  </si>
  <si>
    <t>15*4</t>
  </si>
  <si>
    <t>5955101035</t>
  </si>
  <si>
    <t>Kamenivo těžené 0/32</t>
  </si>
  <si>
    <t>-174721582</t>
  </si>
  <si>
    <t>"podsyp trativodu a šachty" (15+1)*0,5*0,1*1,95</t>
  </si>
  <si>
    <t>5955101012</t>
  </si>
  <si>
    <t>Kamenivo drcené štěrk frakce 16/32</t>
  </si>
  <si>
    <t>941596788</t>
  </si>
  <si>
    <t>"zásyp trativodu a šachty" (15+1)*0,5*0,5*1,8</t>
  </si>
  <si>
    <t>"podsyp pod prahové vpusti" 8*1*0,15*1,8*2</t>
  </si>
  <si>
    <t>5914055020</t>
  </si>
  <si>
    <t>Zřízení krytých odvodňovacích zařízení šachty trativodu</t>
  </si>
  <si>
    <t>-314064067</t>
  </si>
  <si>
    <t>5964103125</t>
  </si>
  <si>
    <t>Drenážní plastové díly šachta odbočná DN 400/250  2 vtoky/1 odtok DN 250 mm</t>
  </si>
  <si>
    <t>1908366220</t>
  </si>
  <si>
    <t>5964103130</t>
  </si>
  <si>
    <t>Drenážní plastové díly prodlužovací nástavec šachty D 400, délka 3 m</t>
  </si>
  <si>
    <t>547824578</t>
  </si>
  <si>
    <t>5964103135</t>
  </si>
  <si>
    <t>Drenážní plastové díly krytka šachty plastová D 400</t>
  </si>
  <si>
    <t>-173373762</t>
  </si>
  <si>
    <t>5914055030</t>
  </si>
  <si>
    <t>Zřízení krytých odvodňovacích zařízení svodného potrubí</t>
  </si>
  <si>
    <t>1614010658</t>
  </si>
  <si>
    <t>3+1,5</t>
  </si>
  <si>
    <t>5964104005</t>
  </si>
  <si>
    <t>Kanalizační díly plastové trubka hladká DN 200</t>
  </si>
  <si>
    <t>224380266</t>
  </si>
  <si>
    <t>5914075010</t>
  </si>
  <si>
    <t>Zřízení konstrukční vrstvy pražcového podloží bez geomateriálu tl. 0,15 m</t>
  </si>
  <si>
    <t>-352523238</t>
  </si>
  <si>
    <t>Poznámka k položce:_x000D_
VL Ž4 typ 2</t>
  </si>
  <si>
    <t>"podkladní vrstva ŠDa včetně sanační vrstvy"  34,974*3</t>
  </si>
  <si>
    <t>595510102R1</t>
  </si>
  <si>
    <t>Kamenivo drcené štěrkodrť frakce 0/63</t>
  </si>
  <si>
    <t>809575430</t>
  </si>
  <si>
    <t>"konstrukční vrstva komunikace" 104,922*1,95</t>
  </si>
  <si>
    <t>"obsyp prahových vpustí" 0,4*0,5*8*2*1,95</t>
  </si>
  <si>
    <t>5914075030</t>
  </si>
  <si>
    <t>Zřízení konstrukční vrstvy pražcového podloží bez geomateriálu tl. 0,50 m</t>
  </si>
  <si>
    <t>-950391967</t>
  </si>
  <si>
    <t>"konstrukční vrstva v přejezdu" 13,75*5</t>
  </si>
  <si>
    <t>5955101020</t>
  </si>
  <si>
    <t>Kamenivo drcené štěrkodrť frakce 0/32</t>
  </si>
  <si>
    <t>-1422357685</t>
  </si>
  <si>
    <t>"konstrukční vrstva" 13,75*5*0,5*1,95</t>
  </si>
  <si>
    <t>"nezpevněná krajnice" 7,3*0,1*1,95</t>
  </si>
  <si>
    <t>"obsyp chrániček" 60*0,15*0,6*1,95</t>
  </si>
  <si>
    <t>"zásyp chrániček" 60*1,2*0,6*1,95</t>
  </si>
  <si>
    <t>"podsyp pod základy závěrných zídek" 7,2*0,5*0,05*4*1,95</t>
  </si>
  <si>
    <t>5915005010</t>
  </si>
  <si>
    <t>Hloubení rýh nebo jam na železničním spodku I. třídy</t>
  </si>
  <si>
    <t>2008786634</t>
  </si>
  <si>
    <t>"trativody" (15+3)*0,5*0,8</t>
  </si>
  <si>
    <t>"chráničky" (20+40)*0,5*0,8</t>
  </si>
  <si>
    <t>5915007020</t>
  </si>
  <si>
    <t>Zásyp jam nebo rýh sypaninou na železničním spodku se zhutněním</t>
  </si>
  <si>
    <t>1006332690</t>
  </si>
  <si>
    <t>"zásyp prahových vpustí" 1*1/2*2*8*2</t>
  </si>
  <si>
    <t>"chráničky" 22</t>
  </si>
  <si>
    <t>591500R1</t>
  </si>
  <si>
    <t>Zřízení kabelové chráničky plastové DN 150</t>
  </si>
  <si>
    <t>2008592643</t>
  </si>
  <si>
    <t>2*8+2*12</t>
  </si>
  <si>
    <t>7593501095</t>
  </si>
  <si>
    <t>Trasy kabelového vedení Ohebná dvouplášťová korugovaná chránička KF 09160 průměr 160/136 mm</t>
  </si>
  <si>
    <t>-413889351</t>
  </si>
  <si>
    <t>"vyvedení chrániček na povrch" 4*2,5*2</t>
  </si>
  <si>
    <t>7593501035</t>
  </si>
  <si>
    <t>Trasy kabelového vedení Tuhá dvouplášťová korugovaná chránička KD 09160 průměr 160/136 mm</t>
  </si>
  <si>
    <t>-2122483935</t>
  </si>
  <si>
    <t>591500R2</t>
  </si>
  <si>
    <t>Zřízení kabelové chráničky betonové</t>
  </si>
  <si>
    <t>-1149991844</t>
  </si>
  <si>
    <t>10+10</t>
  </si>
  <si>
    <t>5955101040</t>
  </si>
  <si>
    <t>Kamenivo těžené 0/8</t>
  </si>
  <si>
    <t>8978591</t>
  </si>
  <si>
    <t>"podsyp chrániček" 60*0,6*0,05*1,95</t>
  </si>
  <si>
    <t>759350109R1</t>
  </si>
  <si>
    <t>kabelová chránička betonová včetně poklopu TK1</t>
  </si>
  <si>
    <t>285757800</t>
  </si>
  <si>
    <t>-359570869</t>
  </si>
  <si>
    <t>13,75*5*0,6</t>
  </si>
  <si>
    <t>"obkopání prahových vpustí" 1*1/2*2*8*2</t>
  </si>
  <si>
    <t>591R1</t>
  </si>
  <si>
    <t>Provizorní lávka pro pěší montáž a demontáž včetně pronájmu</t>
  </si>
  <si>
    <t>1417438048</t>
  </si>
  <si>
    <t>396070998</t>
  </si>
  <si>
    <t>"betony" (2,4+1,126)*2,4</t>
  </si>
  <si>
    <t>"asfalty" 0,00261+3,235+4,853+4,044+0,031</t>
  </si>
  <si>
    <t>1047805628</t>
  </si>
  <si>
    <t>"kontrukční vrstva" 13,75*5*0,6</t>
  </si>
  <si>
    <t>"hloubení rýh" 31,2</t>
  </si>
  <si>
    <t>"LK" 1,913</t>
  </si>
  <si>
    <t>"štěrkopísek 0/32" 1,56</t>
  </si>
  <si>
    <t>"16/32" 11,52</t>
  </si>
  <si>
    <t>"0/63" 210,838</t>
  </si>
  <si>
    <t>"0/32" 164,629</t>
  </si>
  <si>
    <t>"štěrkopísek" 3,51</t>
  </si>
  <si>
    <t>202618950</t>
  </si>
  <si>
    <t>"šrot do Tišnova - kolejnice" 7,2*2*0,049</t>
  </si>
  <si>
    <t>-146070556</t>
  </si>
  <si>
    <t>"vybouraný asfalt" (4,8*7,1+2,7*4,6+2,7*4,1)*0,15*2,2</t>
  </si>
  <si>
    <t>"prahové vpusti" 7,1*1*2</t>
  </si>
  <si>
    <t>"trativody a chráničky" (15+60)*1,06/1000</t>
  </si>
  <si>
    <t>"šachta" 5/1000</t>
  </si>
  <si>
    <t>1955567086</t>
  </si>
  <si>
    <t>"kabelový žlab s poklopem" 0,158*20</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</si>
  <si>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</si>
  <si>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</si>
  <si>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-1024238179</t>
  </si>
  <si>
    <t>"prahové vpusti" 6*0,88+4*0,907</t>
  </si>
  <si>
    <t>9903100100</t>
  </si>
  <si>
    <t>Přeprava mechanizace na místo prováděných prací o hmotnosti do 12 t přes 50 do 100 km</t>
  </si>
  <si>
    <t>1183251359</t>
  </si>
  <si>
    <t>977782011</t>
  </si>
  <si>
    <t>1569050512</t>
  </si>
  <si>
    <t>9909000500</t>
  </si>
  <si>
    <t>Poplatek uložení odpadu betonových prefabrikátů</t>
  </si>
  <si>
    <t>-1557718035</t>
  </si>
  <si>
    <t>-745707029</t>
  </si>
  <si>
    <t>Vedlejší rozpočtové náklady</t>
  </si>
  <si>
    <t>021211001R1</t>
  </si>
  <si>
    <t>Průzkumné práce pro opravy Doplňující laboratorní rozbor vybouraného asfaltového betonu</t>
  </si>
  <si>
    <t>-1630268700</t>
  </si>
  <si>
    <t>022121001</t>
  </si>
  <si>
    <t>Geodetické práce Diagnostika technické infrastruktury Vytýčení trasy inženýrských sítí</t>
  </si>
  <si>
    <t>%</t>
  </si>
  <si>
    <t>1295023513</t>
  </si>
  <si>
    <t>Poznámka k položce:_x000D_
Základna pro výpočet - dotyčné práce</t>
  </si>
  <si>
    <t>033111001</t>
  </si>
  <si>
    <t>Provozní vlivy Výluka silničního provozu se zajištěním objížďky</t>
  </si>
  <si>
    <t>-1850721904</t>
  </si>
  <si>
    <t>SO 01.03 - Propustky a mosty</t>
  </si>
  <si>
    <t>Úroveň 3:</t>
  </si>
  <si>
    <t>SO 01.03.01 - Most v km 80,628</t>
  </si>
  <si>
    <t xml:space="preserve">    1 - Zemní práce</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</si>
  <si>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</si>
  <si>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</si>
  <si>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</si>
  <si>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</si>
  <si>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</si>
  <si>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</si>
  <si>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</si>
  <si>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</si>
  <si>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VRN1 - Průzkumné, geodetické a projektové práce</t>
  </si>
  <si>
    <t xml:space="preserve">    VRN6 - Územní vlivy</t>
  </si>
  <si>
    <t>Zemní práce</t>
  </si>
  <si>
    <t>122151401</t>
  </si>
  <si>
    <t>Vykopávky v zemníku na suchu v hornině třídy těžitelnosti I, skupiny 1 a 2 objem do 20 m3 strojně</t>
  </si>
  <si>
    <t>CS ÚRS 2020 01</t>
  </si>
  <si>
    <t>-509595973</t>
  </si>
  <si>
    <t>131151102</t>
  </si>
  <si>
    <t>Hloubení jam nezapažených v hornině třídy těžitelnosti I, skupiny 1 a 2 objem do 50 m3 strojně</t>
  </si>
  <si>
    <t>166103500</t>
  </si>
  <si>
    <t>"deska" 2*4,8*(0,5*1,5*1,5+0,3*1,5+0,7*1,0)</t>
  </si>
  <si>
    <t>"nové zídky" 4*2,*(0,84*1,49+0,5*0,84*0,84+0,5*1,34*1,34)</t>
  </si>
  <si>
    <t>162251101</t>
  </si>
  <si>
    <t>Vodorovné přemístění do 20 m výkopku/sypaniny z horniny třídy těžitelnosti I, skupiny 1 až 3</t>
  </si>
  <si>
    <t>-1468310263</t>
  </si>
  <si>
    <t>162751117</t>
  </si>
  <si>
    <t>Vodorovné přemístění do 10000 m výkopku/sypaniny z horniny třídy těžitelnosti I, skupiny 1 až 3</t>
  </si>
  <si>
    <t>-137096961</t>
  </si>
  <si>
    <t>41,858-11</t>
  </si>
  <si>
    <t>162751119</t>
  </si>
  <si>
    <t>Příplatek k vodorovnému přemístění výkopku/sypaniny z horniny třídy těžitelnosti I, skupiny 1 až 3 ZKD 1000 m přes 10000 m</t>
  </si>
  <si>
    <t>-1245799164</t>
  </si>
  <si>
    <t>30,858*10</t>
  </si>
  <si>
    <t>171151101</t>
  </si>
  <si>
    <t>Hutnění boků násypů pro jakýkoliv sklon a míru zhutnění svahu</t>
  </si>
  <si>
    <t>-787857363</t>
  </si>
  <si>
    <t>4*3*5</t>
  </si>
  <si>
    <t>171251201</t>
  </si>
  <si>
    <t>Uložení sypaniny na skládky nebo meziskládky</t>
  </si>
  <si>
    <t>63358618</t>
  </si>
  <si>
    <t>174151101</t>
  </si>
  <si>
    <t>Zásyp jam, šachet rýh nebo kolem objektů sypaninou se zhutněním</t>
  </si>
  <si>
    <t>-1711577794</t>
  </si>
  <si>
    <t>"nové zídky z líce" 4*2,5*0,5*1,34*1,34</t>
  </si>
  <si>
    <t>Svislé a kompletní konstrukce</t>
  </si>
  <si>
    <t>334121111</t>
  </si>
  <si>
    <t>Osazení prefabrikovaných opěr nebo pilířů z ŽB hmotnosti do 5 t</t>
  </si>
  <si>
    <t>765588785</t>
  </si>
  <si>
    <t>334_R_IZT62/19</t>
  </si>
  <si>
    <t>Římsová zídka délky 2,96m</t>
  </si>
  <si>
    <t>ks</t>
  </si>
  <si>
    <t>-2016961249</t>
  </si>
  <si>
    <t>Vodorovné konstrukce</t>
  </si>
  <si>
    <t>451315125</t>
  </si>
  <si>
    <t>Podkladní nebo výplňová vrstva z betonu C 16/20 tl do 150 mm</t>
  </si>
  <si>
    <t>-1100725395</t>
  </si>
  <si>
    <t>4*2,41*1,64</t>
  </si>
  <si>
    <t>458501112</t>
  </si>
  <si>
    <t>Výplňové klíny za opěrou z kameniva drceného hutněného po vrstvách</t>
  </si>
  <si>
    <t>-1869205641</t>
  </si>
  <si>
    <t>"deska" 21,84</t>
  </si>
  <si>
    <t>"nové zídky" 4*2,5*0,5*0,84*0,84</t>
  </si>
  <si>
    <t>Úpravy povrchů, podlahy a osazování výplní</t>
  </si>
  <si>
    <t>628613111</t>
  </si>
  <si>
    <t>Oprava nátěru částí OK mostů včetně očištění 2x základní 2xvrchní syntetický nátěr do 50 m2</t>
  </si>
  <si>
    <t>1097144227</t>
  </si>
  <si>
    <t>"madla 63/63/6" 4*7,55*0,252</t>
  </si>
  <si>
    <t>"sloupky 70/70/8" 2*8*1,0*0,28</t>
  </si>
  <si>
    <t>Ostatní konstrukce a práce, bourání</t>
  </si>
  <si>
    <t>931992111</t>
  </si>
  <si>
    <t>Výplň dilatačních spár z pěnového polystyrénu tl 20 mm</t>
  </si>
  <si>
    <t>-2127380198</t>
  </si>
  <si>
    <t>4*(1,49*0,18+1,01*0,18)</t>
  </si>
  <si>
    <t>931994142</t>
  </si>
  <si>
    <t>Těsnění dilatační spáry betonové konstrukce polyuretanovým tmelem do pl 4,0 cm2</t>
  </si>
  <si>
    <t>-1844062240</t>
  </si>
  <si>
    <t>"stávající" 2*(4,3+2*0,8)+4*(0,25+0,23+1,0)</t>
  </si>
  <si>
    <t>"nové" 4*(1,2+0,18+1,01+1,31)</t>
  </si>
  <si>
    <t>952904141</t>
  </si>
  <si>
    <t>Čištění mostních objektů - pročištění odvodňovačů ve zdivu</t>
  </si>
  <si>
    <t>1217489799</t>
  </si>
  <si>
    <t>2*1,5</t>
  </si>
  <si>
    <t>985131111</t>
  </si>
  <si>
    <t>Očištění ploch stěn, rubu kleneb a podlah tlakovou vodou</t>
  </si>
  <si>
    <t>-1287437629</t>
  </si>
  <si>
    <t>"opěry" 2*4,3*3,3</t>
  </si>
  <si>
    <t>"zleva zprava" 2*6,25*(0,23+1,0)+4*3,3*0,8</t>
  </si>
  <si>
    <t>"rub kce - izolace desky" 4,8*6,2</t>
  </si>
  <si>
    <t>"rub kce - izolace křídel a říms" 2*5,65*0,6+4*0,95*(0,12+0,64+1,2+0,3)</t>
  </si>
  <si>
    <t>"rub opěry" 2*1,2*2,0</t>
  </si>
  <si>
    <t>"křídla" 2*14,3+2*14,0+2*0,4*(4,4+4,5)</t>
  </si>
  <si>
    <t>985132111</t>
  </si>
  <si>
    <t>Očištění ploch líce kleneb a podhledů tlakovou vodou</t>
  </si>
  <si>
    <t>603764811</t>
  </si>
  <si>
    <t>"deska" 4,3*4,0</t>
  </si>
  <si>
    <t>985141111</t>
  </si>
  <si>
    <t>Vyčištění trhlin a dutin ve zdivu š do 30 mm hl do 150 mm</t>
  </si>
  <si>
    <t>-923935173</t>
  </si>
  <si>
    <t>2*(4,3+2*0,8)+4*(0,25+0,23+1,0)</t>
  </si>
  <si>
    <t>985232111</t>
  </si>
  <si>
    <t>Hloubkové spárování zdiva aktivovanou maltou spára hl do 80 mm dl do 6 m/m2</t>
  </si>
  <si>
    <t>-1776348682</t>
  </si>
  <si>
    <t>"opěry" 2*(4,3*2,6+2*2,6*0,8)</t>
  </si>
  <si>
    <t>"křídla" 2*9,64+2*9,8</t>
  </si>
  <si>
    <t>Mezisoučet</t>
  </si>
  <si>
    <t>"30% celkové plochy" 69,56*0,3</t>
  </si>
  <si>
    <t>985233111</t>
  </si>
  <si>
    <t>Úprava spár po spárování zdiva uhlazením spára dl do 6 m/m2</t>
  </si>
  <si>
    <t>2023706486</t>
  </si>
  <si>
    <t>985311112</t>
  </si>
  <si>
    <t>Reprofilace stěn cementovými sanačními maltami tl 20 mm</t>
  </si>
  <si>
    <t>1439332313</t>
  </si>
  <si>
    <t>"ul. prahy" 2*(4,3*0,7+2*0,7*0,8)</t>
  </si>
  <si>
    <t>"římsy" 2*6,25*(0,23+1,0)</t>
  </si>
  <si>
    <t>"křídla" 2*(0,9+0,4)*(4,4+4,5)</t>
  </si>
  <si>
    <t>"10% celkové plochy" 46,775*0,1</t>
  </si>
  <si>
    <t>985311212</t>
  </si>
  <si>
    <t>Reprofilace líce kleneb a podhledů cementovými sanačními maltami tl 20 mm</t>
  </si>
  <si>
    <t>-784763477</t>
  </si>
  <si>
    <t>4,3*4,0*0,1</t>
  </si>
  <si>
    <t>985311312</t>
  </si>
  <si>
    <t>Reprofilace rubu kleneb a podlah cementovými sanačními maltami tl 20 mm</t>
  </si>
  <si>
    <t>1935352351</t>
  </si>
  <si>
    <t>"10% plochy" 49,928*0,1</t>
  </si>
  <si>
    <t>985312111</t>
  </si>
  <si>
    <t>Stěrka k vyrovnání betonových ploch stěn tl 2 mm</t>
  </si>
  <si>
    <t>166606885</t>
  </si>
  <si>
    <t>985312121</t>
  </si>
  <si>
    <t>Stěrka k vyrovnání betonových ploch líce kleneb a podhledů tl 2 mm</t>
  </si>
  <si>
    <t>1994877602</t>
  </si>
  <si>
    <t>4,3*4,0</t>
  </si>
  <si>
    <t>985323111</t>
  </si>
  <si>
    <t>Spojovací můstek reprofilovaného betonu na cementové bázi tl 1 mm</t>
  </si>
  <si>
    <t>-1782381230</t>
  </si>
  <si>
    <t>1,72+4,678+4,993</t>
  </si>
  <si>
    <t>997</t>
  </si>
  <si>
    <t>Přesun sutě</t>
  </si>
  <si>
    <t>997013655</t>
  </si>
  <si>
    <t>Poplatek za uložení na skládce (skládkovné) zeminy a kamení kód odpadu 17 05 04</t>
  </si>
  <si>
    <t>-405299647</t>
  </si>
  <si>
    <t>30,858*1,8</t>
  </si>
  <si>
    <t>998</t>
  </si>
  <si>
    <t>Přesun hmot</t>
  </si>
  <si>
    <t>998212111</t>
  </si>
  <si>
    <t>Přesun hmot pro mosty zděné, monolitické betonové nebo ocelové v do 20 m</t>
  </si>
  <si>
    <t>1868344711</t>
  </si>
  <si>
    <t>PSV</t>
  </si>
  <si>
    <t>Práce a dodávky PSV</t>
  </si>
  <si>
    <t>711</t>
  </si>
  <si>
    <t>Izolace proti vodě, vlhkosti a plynům</t>
  </si>
  <si>
    <t>711_R1</t>
  </si>
  <si>
    <t>Stříkaná izolace s pečetící vrstvou</t>
  </si>
  <si>
    <t>1832147516</t>
  </si>
  <si>
    <t>"izolace desky" 4,8*6,2</t>
  </si>
  <si>
    <t>"izolace křídel a říms" 2*5,65*0,6+4*0,95*(0,12+0,64+1,2+0,3)</t>
  </si>
  <si>
    <t>"opěry" 2*1,2*2,0</t>
  </si>
  <si>
    <t>711112001</t>
  </si>
  <si>
    <t>Provedení izolace proti zemní vlhkosti svislé za studena nátěrem penetračním</t>
  </si>
  <si>
    <t>-1656199280</t>
  </si>
  <si>
    <t>4*(2,96*(1,31+1,01)+2,997)</t>
  </si>
  <si>
    <t>11163150</t>
  </si>
  <si>
    <t>lak penetrační asfaltový</t>
  </si>
  <si>
    <t>-1224114209</t>
  </si>
  <si>
    <t>39,457*0,00035 'Přepočtené koeficientem množství</t>
  </si>
  <si>
    <t>711112002</t>
  </si>
  <si>
    <t>Provedení izolace proti zemní vlhkosti svislé za studena lakem asfaltovým</t>
  </si>
  <si>
    <t>1486151080</t>
  </si>
  <si>
    <t>4*(2,96*(1,31+1,01)+2,997)*2</t>
  </si>
  <si>
    <t>11161332</t>
  </si>
  <si>
    <t>asfalt pro izolaci trub</t>
  </si>
  <si>
    <t>-1621707253</t>
  </si>
  <si>
    <t>78,914*0,00045 'Přepočtené koeficientem množství</t>
  </si>
  <si>
    <t>711491172</t>
  </si>
  <si>
    <t>Provedení izolace proti tlakové vodě vodorovné z textilií vrstva ochranná</t>
  </si>
  <si>
    <t>-541740841</t>
  </si>
  <si>
    <t>"pouze deska" 6,2*4,8</t>
  </si>
  <si>
    <t>69311085</t>
  </si>
  <si>
    <t>geotextilie netkaná separační, ochranná, filtrační, drenážní PP 800g/m2</t>
  </si>
  <si>
    <t>1891878650</t>
  </si>
  <si>
    <t>998711101</t>
  </si>
  <si>
    <t>Přesun hmot tonážní pro izolace proti vodě, vlhkosti a plynům v objektech výšky do 6 m</t>
  </si>
  <si>
    <t>457522218</t>
  </si>
  <si>
    <t>VRN1</t>
  </si>
  <si>
    <t>Průzkumné, geodetické a projektové práce</t>
  </si>
  <si>
    <t>012103000</t>
  </si>
  <si>
    <t>Geodetické práce před výstavbou</t>
  </si>
  <si>
    <t>…</t>
  </si>
  <si>
    <t>1024</t>
  </si>
  <si>
    <t>962784212</t>
  </si>
  <si>
    <t>012203000</t>
  </si>
  <si>
    <t>Geodetické práce při provádění stavby</t>
  </si>
  <si>
    <t>1450104244</t>
  </si>
  <si>
    <t>012303000</t>
  </si>
  <si>
    <t>Geodetické práce po výstavbě</t>
  </si>
  <si>
    <t>321505727</t>
  </si>
  <si>
    <t>VRN6</t>
  </si>
  <si>
    <t>Územní vlivy</t>
  </si>
  <si>
    <t>060001000</t>
  </si>
  <si>
    <t>-1414712541</t>
  </si>
  <si>
    <t>SO 01.03.02 - Most v km 80,741</t>
  </si>
  <si>
    <t xml:space="preserve">    2 - Zakládání</t>
  </si>
  <si>
    <t>372788849</t>
  </si>
  <si>
    <t>6,6*1,1*5,5*2</t>
  </si>
  <si>
    <t>-1028276559</t>
  </si>
  <si>
    <t>Pro zásyp vně opěrných zídek</t>
  </si>
  <si>
    <t>32,320</t>
  </si>
  <si>
    <t>-265234923</t>
  </si>
  <si>
    <t>79,860-32,320</t>
  </si>
  <si>
    <t>1229752196</t>
  </si>
  <si>
    <t>do 20 km</t>
  </si>
  <si>
    <t>47,540*10</t>
  </si>
  <si>
    <t>1154476087</t>
  </si>
  <si>
    <t>2,2*5*4</t>
  </si>
  <si>
    <t>579321181</t>
  </si>
  <si>
    <t>79,860</t>
  </si>
  <si>
    <t>-243383843</t>
  </si>
  <si>
    <t>(6,6+3,5)*1,6*2</t>
  </si>
  <si>
    <t>Zakládání</t>
  </si>
  <si>
    <t>211531111</t>
  </si>
  <si>
    <t>Výplň odvodňovacích žeber nebo trativodů kamenivem hrubým drceným frakce 16 až 63 mm</t>
  </si>
  <si>
    <t>1743989834</t>
  </si>
  <si>
    <t>2*6*0,5*0,3</t>
  </si>
  <si>
    <t>212311111</t>
  </si>
  <si>
    <t>Obetonování výústění příčného odvodnění mostu včetně žlabovky</t>
  </si>
  <si>
    <t>-159671128</t>
  </si>
  <si>
    <t>212752112</t>
  </si>
  <si>
    <t>Trativod z drenážních trubek korugovaných PE-HD SN 4 perforace 220° včetně lože otevřený výkop DN 150 pro liniové stavby</t>
  </si>
  <si>
    <t>480519778</t>
  </si>
  <si>
    <t>2*6</t>
  </si>
  <si>
    <t>650866052</t>
  </si>
  <si>
    <t>334_R_IZT63/19</t>
  </si>
  <si>
    <t>Římsová zídka délky 2,26m</t>
  </si>
  <si>
    <t>1384331717</t>
  </si>
  <si>
    <t>421941321</t>
  </si>
  <si>
    <t>Montáž podlahy z plechů bez výztuh při opravě mostu</t>
  </si>
  <si>
    <t>1188981025</t>
  </si>
  <si>
    <t>Montáž podlah na mostnicích</t>
  </si>
  <si>
    <t>(2*0,25+0,810)*36,2</t>
  </si>
  <si>
    <t>421941521</t>
  </si>
  <si>
    <t>Demontáž podlahových plechů bez výztuh na mostech</t>
  </si>
  <si>
    <t>672670631</t>
  </si>
  <si>
    <t>Demontáž podlah na mostnicích</t>
  </si>
  <si>
    <t>429172121</t>
  </si>
  <si>
    <t>Výroba ocelových prvků pro opravu mostů nýtovaných do 100 kg</t>
  </si>
  <si>
    <t>1691581885</t>
  </si>
  <si>
    <t>Podložky pod PÚ vyroba 10% pro výměnu poškozených a chybějících</t>
  </si>
  <si>
    <t>0,1*0,2*0,01*7850*(60+2*17)*2*0,1</t>
  </si>
  <si>
    <t>Podložky podlah</t>
  </si>
  <si>
    <t>Hlavové</t>
  </si>
  <si>
    <t>(60+20)*2*0,2*2,97</t>
  </si>
  <si>
    <t>Středové</t>
  </si>
  <si>
    <t>(60+20)*2*0,2*2,97+60*0,2*3,38</t>
  </si>
  <si>
    <t>429172221</t>
  </si>
  <si>
    <t>Montáž ocelových prvků pro opravu mostů nýtovaných do 100 kg</t>
  </si>
  <si>
    <t>1340136204</t>
  </si>
  <si>
    <t>-419031618</t>
  </si>
  <si>
    <t>4*0,1*1,9*3,2*4</t>
  </si>
  <si>
    <t>457311117</t>
  </si>
  <si>
    <t>Vyrovnávací nebo spádový beton C 25/30 včetně úpravy povrchu</t>
  </si>
  <si>
    <t>-1634795473</t>
  </si>
  <si>
    <t>Podkladní beton pro izolaci za ruby závěrných zdí</t>
  </si>
  <si>
    <t>2*4,5*4,1*0,1</t>
  </si>
  <si>
    <t>152249809</t>
  </si>
  <si>
    <t>6,6*4,0*0,9*2</t>
  </si>
  <si>
    <t>521271911</t>
  </si>
  <si>
    <t>Odizolování mostnicového šroubu se zalitím asfaltem a překrytím PVC</t>
  </si>
  <si>
    <t>-316139671</t>
  </si>
  <si>
    <t>58*2</t>
  </si>
  <si>
    <t>521271921</t>
  </si>
  <si>
    <t>Dotažení mostnicového šroubu po dosednutí vlivem provozu</t>
  </si>
  <si>
    <t>957530896</t>
  </si>
  <si>
    <t>521273111</t>
  </si>
  <si>
    <t>Výroba dřevěných mostnic železničního mostu v přímé, v oblouku nebo přechodnici bez převýšení</t>
  </si>
  <si>
    <t>-1970612945</t>
  </si>
  <si>
    <t>521273211</t>
  </si>
  <si>
    <t>Montáž dřevěných mostnic železničního mostu v přímé, v oblouku nebo přechodnici bez převýšení</t>
  </si>
  <si>
    <t>-1795606887</t>
  </si>
  <si>
    <t>60815345</t>
  </si>
  <si>
    <t>mostnice dřevěná impregnovaná olejem DB 240x240mm dl 2,4m</t>
  </si>
  <si>
    <t>-363632988</t>
  </si>
  <si>
    <t>58*0,24*0,24*2,4</t>
  </si>
  <si>
    <t>31198003</t>
  </si>
  <si>
    <t>šroub mostnicový ČSN 02 1352 20x280mm</t>
  </si>
  <si>
    <t>100 kus</t>
  </si>
  <si>
    <t>-1738263367</t>
  </si>
  <si>
    <t>2*58*0,01</t>
  </si>
  <si>
    <t>54878182</t>
  </si>
  <si>
    <t>spona protištěpná BV-PS tl 1,5mm</t>
  </si>
  <si>
    <t>8089054</t>
  </si>
  <si>
    <t>0,23*0,23*0,0015*7850*2*58</t>
  </si>
  <si>
    <t>-975310416</t>
  </si>
  <si>
    <t xml:space="preserve">Podélníky a příčníky </t>
  </si>
  <si>
    <t>0,58*34,5*2+0,95*4,8*10</t>
  </si>
  <si>
    <t>PÚ a podložky</t>
  </si>
  <si>
    <t>0,5*(35+10,8+10,2)*2</t>
  </si>
  <si>
    <t>(0,01*0,1*2+0,22*0,2)*(58+2+2*17)</t>
  </si>
  <si>
    <t>Podlahové plechy</t>
  </si>
  <si>
    <t>2*(2*0,245+0,81)*35,8</t>
  </si>
  <si>
    <t>Podložky podl. plechů</t>
  </si>
  <si>
    <t>0,18*0,2*60+0,16*4*(60+20)</t>
  </si>
  <si>
    <t>936171150</t>
  </si>
  <si>
    <t>Demontáž pojistných úhelníků L 160 x 160 x 40 na železničních mostech přímých nebo v oblouku</t>
  </si>
  <si>
    <t>1297708283</t>
  </si>
  <si>
    <t>2*35+4*10,2</t>
  </si>
  <si>
    <t>936171211</t>
  </si>
  <si>
    <t>Výroba pojistných úhelníků L 160x100x14 pro kolej S 49 na mostě</t>
  </si>
  <si>
    <t>-51976023</t>
  </si>
  <si>
    <t>Nové jazyky pro bezklínové ukončení</t>
  </si>
  <si>
    <t>2*10,8+2*10,2</t>
  </si>
  <si>
    <t>936171311</t>
  </si>
  <si>
    <t>Montáž pojistných úhelníků L 160x100x14 v koleji S 49 na mostě</t>
  </si>
  <si>
    <t>1669691014</t>
  </si>
  <si>
    <t>2*35+2*10,8+2*10,2</t>
  </si>
  <si>
    <t>13011059</t>
  </si>
  <si>
    <t>úhelník ocelový nerovnostranný jakost 11 375 150x100x12mm</t>
  </si>
  <si>
    <t>176465677</t>
  </si>
  <si>
    <t>2*(10,8+10,2)*0,023</t>
  </si>
  <si>
    <t>944611111</t>
  </si>
  <si>
    <t>Montáž ochranné plachty z textilie z umělých vláken</t>
  </si>
  <si>
    <t>2035920989</t>
  </si>
  <si>
    <t>30*5</t>
  </si>
  <si>
    <t>944611211</t>
  </si>
  <si>
    <t>Příplatek k ochranné plachtě za první a ZKD den použití</t>
  </si>
  <si>
    <t>-442089017</t>
  </si>
  <si>
    <t>10 dnů</t>
  </si>
  <si>
    <t>30*5*10</t>
  </si>
  <si>
    <t>944611811</t>
  </si>
  <si>
    <t>Demontáž ochranné plachty z textilie z umělých vláken</t>
  </si>
  <si>
    <t>-1103176229</t>
  </si>
  <si>
    <t>946211821</t>
  </si>
  <si>
    <t>Demontáž lešení zavěšeného trubkového na potrubních mostech zatížení tř. 2 do 100 kg/m2 v do 10 m</t>
  </si>
  <si>
    <t>16186692</t>
  </si>
  <si>
    <t>946221111</t>
  </si>
  <si>
    <t>Montáž lešení zavěšeného dílcového na potrubních mostech zatížení tř. 1 do 75 kg/m2 v do 10 m</t>
  </si>
  <si>
    <t>-1839029613</t>
  </si>
  <si>
    <t>946221211</t>
  </si>
  <si>
    <t>Příplatek k lešení zavěšenému dílcovému na mostech 75 kg/m2 v do 10 m za první a ZKD den použití</t>
  </si>
  <si>
    <t>-1405025813</t>
  </si>
  <si>
    <t>1370056003</t>
  </si>
  <si>
    <t>47,540*1,8</t>
  </si>
  <si>
    <t>997211621</t>
  </si>
  <si>
    <t>Ekologická likvidace mostnic - drcení a odvoz do 20 km</t>
  </si>
  <si>
    <t>-524634180</t>
  </si>
  <si>
    <t>58+2</t>
  </si>
  <si>
    <t>997221579</t>
  </si>
  <si>
    <t>Příplatek ZKD 1 km u vodorovné dopravy vybouraných hmot</t>
  </si>
  <si>
    <t>226281009</t>
  </si>
  <si>
    <t>Dooprava mostnic k likvidaci do 120 km</t>
  </si>
  <si>
    <t>(0,24*0,24*2,4*58+2*0,26*0,24*2,4*2)*0,9*100</t>
  </si>
  <si>
    <t>271285864</t>
  </si>
  <si>
    <t>1567567584</t>
  </si>
  <si>
    <t>(0,47+0,41+1,05*3,0)*4</t>
  </si>
  <si>
    <t>-908124</t>
  </si>
  <si>
    <t>16,120*0,0005</t>
  </si>
  <si>
    <t>-1046431084</t>
  </si>
  <si>
    <t>(0,47+0,41+1,05*3,0)*4*2</t>
  </si>
  <si>
    <t>asfalt pro izolaci</t>
  </si>
  <si>
    <t>-530761661</t>
  </si>
  <si>
    <t>32,240*0,0006</t>
  </si>
  <si>
    <t>711141559</t>
  </si>
  <si>
    <t>Provedení izolace proti zemní vlhkosti pásy přitavením vodorovné NAIP</t>
  </si>
  <si>
    <t>-161453244</t>
  </si>
  <si>
    <t>2*4,8*4,2</t>
  </si>
  <si>
    <t>711142559</t>
  </si>
  <si>
    <t>Provedení izolace proti zemní vlhkosti pásy přitavením svislé NAIP</t>
  </si>
  <si>
    <t>1804337085</t>
  </si>
  <si>
    <t>4*0,8*3</t>
  </si>
  <si>
    <t>778727476</t>
  </si>
  <si>
    <t>40,32+9,6</t>
  </si>
  <si>
    <t>-1887469125</t>
  </si>
  <si>
    <t>49,920*1,1</t>
  </si>
  <si>
    <t>711491177</t>
  </si>
  <si>
    <t>Připevnění vodorovné izolace proti tlakové vodě nerezovou lištou</t>
  </si>
  <si>
    <t>177621030</t>
  </si>
  <si>
    <t>4*3,05</t>
  </si>
  <si>
    <t>71149_M</t>
  </si>
  <si>
    <t>-369985404</t>
  </si>
  <si>
    <t>3,05*4</t>
  </si>
  <si>
    <t>1820122960</t>
  </si>
  <si>
    <t>2132680006</t>
  </si>
  <si>
    <t>833558794</t>
  </si>
  <si>
    <t>2029612390</t>
  </si>
  <si>
    <t>SO 01.03.03 - Most v km 80,924</t>
  </si>
  <si>
    <t>M - Práce a dodávky M</t>
  </si>
  <si>
    <t xml:space="preserve">    22-M - Montáže technologických zařízení pro dopravní stavby</t>
  </si>
  <si>
    <t>131151100</t>
  </si>
  <si>
    <t>Hloubení jam nezapažených v hornině třídy těžitelnosti I, skupiny 1 a 2 objem do 20 m3 strojně</t>
  </si>
  <si>
    <t>-69474158</t>
  </si>
  <si>
    <t>2*2,4*1,8+4*0,3*2*2,5</t>
  </si>
  <si>
    <t>-1813466144</t>
  </si>
  <si>
    <t>-1661589196</t>
  </si>
  <si>
    <t>14,46*10</t>
  </si>
  <si>
    <t>499784933</t>
  </si>
  <si>
    <t>2*2,4 "m2"*1,8+4*0,3*2,0*2,5</t>
  </si>
  <si>
    <t>1022718198</t>
  </si>
  <si>
    <t>181768886</t>
  </si>
  <si>
    <t>"sloupky 70/70/8" 2*8*0,28</t>
  </si>
  <si>
    <t>"madla 63/63/6" 2*2*11,8*0,252</t>
  </si>
  <si>
    <t>1522555965</t>
  </si>
  <si>
    <t>"NK" 2*(4,3+2*0,9)</t>
  </si>
  <si>
    <t>"římsy" 4*(0,25+0,23+0,1+1,06)</t>
  </si>
  <si>
    <t>"ozub" 2*5,3</t>
  </si>
  <si>
    <t>988580868</t>
  </si>
  <si>
    <t>2*1,2</t>
  </si>
  <si>
    <t>149956448</t>
  </si>
  <si>
    <t>"opěry" 2*4,3*2,3</t>
  </si>
  <si>
    <t>"zprava, zleva" 2*(11,8*(0,23+1,1)+3,3+3,6)</t>
  </si>
  <si>
    <t>"rub křídel, kryt izolace" 5,8*7,5+2*1,2*1,8+4*(1,6+1,2+0,7)</t>
  </si>
  <si>
    <t>"dlažba" 5,0*(4,3+4,3+3,7)+0,25*3,14*3,9*5+0,25*3,14*3,7*5+0,25*3,14*3,8*4,85+0,25*3,14*3,8*4,9</t>
  </si>
  <si>
    <t>865080721</t>
  </si>
  <si>
    <t>"podhled NK" 4,3*5,0</t>
  </si>
  <si>
    <t>-1320398447</t>
  </si>
  <si>
    <t>989671841</t>
  </si>
  <si>
    <t>"opěry-50%" 2*1,4*4,3*0,5</t>
  </si>
  <si>
    <t>"zprava, zleva-50%" 4,13*0,5</t>
  </si>
  <si>
    <t>"dlažba-50%" (5,0*(4,3+4,3+3,7)+0,25*3,14*3,9*5+0,25*3,14*3,7*5+0,25*3,14*3,8*4,85+0,25*3,14*3,8*4,9)*0,5</t>
  </si>
  <si>
    <t>-962536332</t>
  </si>
  <si>
    <t>68,292</t>
  </si>
  <si>
    <t>1269952764</t>
  </si>
  <si>
    <t>"opěry-30%" 2*0,9*4,3*0,3</t>
  </si>
  <si>
    <t>"zprava, zleva-30%" (2*(11,8*1,33+0,9*3,4))*0,3</t>
  </si>
  <si>
    <t>189721280</t>
  </si>
  <si>
    <t>"NK 30% plochy" 4,3*5,0*0,3</t>
  </si>
  <si>
    <t>-129641490</t>
  </si>
  <si>
    <t>"rub křídel, kryt izolace-30%" (5,8*7,5+2*1,2*1,8+4*(1,6+1,2+0,7))*0,3</t>
  </si>
  <si>
    <t>686936926</t>
  </si>
  <si>
    <t>"opěry" 2*0,9*4,3</t>
  </si>
  <si>
    <t>"zprava, zleva" (2*(11,8*1,33+0,9*3,4))</t>
  </si>
  <si>
    <t>1213849465</t>
  </si>
  <si>
    <t>"NK" 4,3*5,0</t>
  </si>
  <si>
    <t>985321211</t>
  </si>
  <si>
    <t>Ochranný nátěr výztuže na epoxidové bázi stěn, líce kleneb a podhledů 1 vrstva tl 1 mm</t>
  </si>
  <si>
    <t>1298815506</t>
  </si>
  <si>
    <t>2*1,0*0,2</t>
  </si>
  <si>
    <t>103826683</t>
  </si>
  <si>
    <t>13,574+6,45+18,546</t>
  </si>
  <si>
    <t>-1562672964</t>
  </si>
  <si>
    <t>14,64*1,8</t>
  </si>
  <si>
    <t>-1383868786</t>
  </si>
  <si>
    <t>735174399</t>
  </si>
  <si>
    <t>-492547434</t>
  </si>
  <si>
    <t>5,8*7,5</t>
  </si>
  <si>
    <t>-1955897849</t>
  </si>
  <si>
    <t>43,5*1,05 'Přepočtené koeficientem množství</t>
  </si>
  <si>
    <t>1212103741</t>
  </si>
  <si>
    <t>Práce a dodávky M</t>
  </si>
  <si>
    <t>22-M</t>
  </si>
  <si>
    <t>Montáže technologických zařízení pro dopravní stavby</t>
  </si>
  <si>
    <t>220182012</t>
  </si>
  <si>
    <t>Zakrytí kabelu betonovými deskami kladenými ve směru kabelu bez lože</t>
  </si>
  <si>
    <t>1070682297</t>
  </si>
  <si>
    <t>ZPS.AZD2850</t>
  </si>
  <si>
    <t>Poklop kabelového žlabu TK 2</t>
  </si>
  <si>
    <t>128</t>
  </si>
  <si>
    <t>-2131073071</t>
  </si>
  <si>
    <t>529052952</t>
  </si>
  <si>
    <t>SO 01.03.04 - Most v km 81,024</t>
  </si>
  <si>
    <t>1031883037</t>
  </si>
  <si>
    <t>131151103</t>
  </si>
  <si>
    <t>Hloubení jam nezapažených v hornině třídy těžitelnosti I, skupiny 1 a 2 objem do 100 m3 strojně</t>
  </si>
  <si>
    <t>178448081</t>
  </si>
  <si>
    <t>"deska" 2*4,4*(1,0*2,1+0,5*2,1*2,1)</t>
  </si>
  <si>
    <t>"křídla" 2*4,7*(0,5*2,1+0,5*2,1*2,1)</t>
  </si>
  <si>
    <t>"zídky" 4*3,0*(0,84*1,49+0,5*0,84*0,84+0,5*1,34*1,34)</t>
  </si>
  <si>
    <t>-723616386</t>
  </si>
  <si>
    <t>1624510564</t>
  </si>
  <si>
    <t>98,507-11</t>
  </si>
  <si>
    <t>-65687599</t>
  </si>
  <si>
    <t>(98,507-11)*10</t>
  </si>
  <si>
    <t>-1768458498</t>
  </si>
  <si>
    <t>4*3,0*5,0</t>
  </si>
  <si>
    <t>-414640100</t>
  </si>
  <si>
    <t>-99728093</t>
  </si>
  <si>
    <t>-632160093</t>
  </si>
  <si>
    <t>852249515</t>
  </si>
  <si>
    <t>-391572931</t>
  </si>
  <si>
    <t>4*3,11*1,64</t>
  </si>
  <si>
    <t>509969772</t>
  </si>
  <si>
    <t>"zídky" 4*3,0*0,5*0,84*0,84</t>
  </si>
  <si>
    <t>1228092772</t>
  </si>
  <si>
    <t>"madla" 4*17,16*0,252</t>
  </si>
  <si>
    <t>"stojky" 2*10*1,0*0,32</t>
  </si>
  <si>
    <t>-350158264</t>
  </si>
  <si>
    <t>1923079619</t>
  </si>
  <si>
    <t>"stávající" 4*(0,23+1,4)</t>
  </si>
  <si>
    <t>-965988688</t>
  </si>
  <si>
    <t>2*2,0</t>
  </si>
  <si>
    <t>1348843629</t>
  </si>
  <si>
    <t>"římsy" 2*17,16*(0,23+0,25)</t>
  </si>
  <si>
    <t>"kryt izolace" 14,2*5,8+2*(1,85+4,7)*3,9</t>
  </si>
  <si>
    <t>"kužely" 4*0,25*3,14*2*2,3</t>
  </si>
  <si>
    <t>-1613799866</t>
  </si>
  <si>
    <t>4*(0,23+1,4)</t>
  </si>
  <si>
    <t>543417895</t>
  </si>
  <si>
    <t>"kužely" (4*0,25*3,14*2*2,3)*0,3</t>
  </si>
  <si>
    <t>-198586047</t>
  </si>
  <si>
    <t>1259533758</t>
  </si>
  <si>
    <t>(16,474+133,45)*0,1</t>
  </si>
  <si>
    <t>985312131</t>
  </si>
  <si>
    <t>Stěrka k vyrovnání betonových ploch rubu kleneb a podlah tl 2 mm</t>
  </si>
  <si>
    <t>806767416</t>
  </si>
  <si>
    <t>-356778404</t>
  </si>
  <si>
    <t>-1733489696</t>
  </si>
  <si>
    <t>(98,507-11)*1,8</t>
  </si>
  <si>
    <t>-1052608776</t>
  </si>
  <si>
    <t>957019433</t>
  </si>
  <si>
    <t>"deska" 14,2*5,8</t>
  </si>
  <si>
    <t>"křídla" 2*3,9*(1,85+4,7)</t>
  </si>
  <si>
    <t>-1380666805</t>
  </si>
  <si>
    <t>"nové zídky" 4*(2,96*(1,31+1,01)+2,997)</t>
  </si>
  <si>
    <t>1390320601</t>
  </si>
  <si>
    <t>1156953505</t>
  </si>
  <si>
    <t>2*39,457</t>
  </si>
  <si>
    <t>685821609</t>
  </si>
  <si>
    <t>-1197855720</t>
  </si>
  <si>
    <t>1109506427</t>
  </si>
  <si>
    <t>1234865694</t>
  </si>
  <si>
    <t>1143278869</t>
  </si>
  <si>
    <t>1687094719</t>
  </si>
  <si>
    <t>1977634275</t>
  </si>
  <si>
    <t>-2039420038</t>
  </si>
  <si>
    <t>SO 01.03.05 - Most v km 81,175</t>
  </si>
  <si>
    <t>-586239119</t>
  </si>
  <si>
    <t>4,2</t>
  </si>
  <si>
    <t>421941221</t>
  </si>
  <si>
    <t>Výroba podlahy z plechů bez výztuh opravě mostu</t>
  </si>
  <si>
    <t>-1843739019</t>
  </si>
  <si>
    <t>Šířková úprava hlavových plechů</t>
  </si>
  <si>
    <t>2*0,31*8</t>
  </si>
  <si>
    <t>-26185974</t>
  </si>
  <si>
    <t>Zpětná montáž stávajících podlah. plechů</t>
  </si>
  <si>
    <t>Hlavové podlahy</t>
  </si>
  <si>
    <t>Středové podlahy</t>
  </si>
  <si>
    <t>1*1,33*8</t>
  </si>
  <si>
    <t>-254901921</t>
  </si>
  <si>
    <t>Podlahy na hlavách</t>
  </si>
  <si>
    <t>0,42*2*8,0</t>
  </si>
  <si>
    <t>1,32*8</t>
  </si>
  <si>
    <t>423901111</t>
  </si>
  <si>
    <t>Rektifikace mostní konstrukce - šroubové stoličky zatížení do 500 kN</t>
  </si>
  <si>
    <t>-2097439915</t>
  </si>
  <si>
    <t>2*4</t>
  </si>
  <si>
    <t>428941121</t>
  </si>
  <si>
    <t>Osazení mostního ložiska ocelového vodícího přídržného zatížení do 500 kN</t>
  </si>
  <si>
    <t>1165634381</t>
  </si>
  <si>
    <t>Úprava ložisek pod chodníkovými rošty</t>
  </si>
  <si>
    <t>702251323</t>
  </si>
  <si>
    <t>Nové podložky podlah</t>
  </si>
  <si>
    <t>Na hlavách mostnic L 70/70/6</t>
  </si>
  <si>
    <t>0,2*(15+5)*2*6,38</t>
  </si>
  <si>
    <t>Pod středové podlahy L40/40/5</t>
  </si>
  <si>
    <t>(15*3+5*2)*0,2*2,97</t>
  </si>
  <si>
    <t>-1955979198</t>
  </si>
  <si>
    <t>13010416</t>
  </si>
  <si>
    <t>úhelník ocelový rovnostranný jakost 11 375 40x40x5mm</t>
  </si>
  <si>
    <t>944439303</t>
  </si>
  <si>
    <t>Pro pol 429172221</t>
  </si>
  <si>
    <t>32,670*1,05*0,001</t>
  </si>
  <si>
    <t>13010428</t>
  </si>
  <si>
    <t>úhelník ocelový rovnostranný jakost 11 375 70x70x6mm</t>
  </si>
  <si>
    <t>-2119748029</t>
  </si>
  <si>
    <t>Pro pol. 429172221</t>
  </si>
  <si>
    <t>51,040*1,05*0,001</t>
  </si>
  <si>
    <t>-898165701</t>
  </si>
  <si>
    <t>Podkladní beton pro izolaci za rubem O01</t>
  </si>
  <si>
    <t>0,75*4,1*0,1</t>
  </si>
  <si>
    <t>521272215</t>
  </si>
  <si>
    <t>Demontáž mostnic s odsunem hmot mimo objekt mostu</t>
  </si>
  <si>
    <t>-1610496935</t>
  </si>
  <si>
    <t>521273122</t>
  </si>
  <si>
    <t>Výroba dřevěných mostnic železničního mostu s převýšení do 75 mm s 1 klínem</t>
  </si>
  <si>
    <t>-306974886</t>
  </si>
  <si>
    <t>521273222</t>
  </si>
  <si>
    <t>Montáž dřevěných mostnic železničního mostu s převýšení do 75 mm s 1 klínem</t>
  </si>
  <si>
    <t>-594770683</t>
  </si>
  <si>
    <t>60815365</t>
  </si>
  <si>
    <t>mostnice dřevěná impregnovaná olejem DB 240x260mm dl 2,4m</t>
  </si>
  <si>
    <t>-1121185720</t>
  </si>
  <si>
    <t>Mostnice</t>
  </si>
  <si>
    <t>0,24*0,26*2,4*13</t>
  </si>
  <si>
    <t>KLíny</t>
  </si>
  <si>
    <t>0,42*0,24*0,13*13</t>
  </si>
  <si>
    <t>60815355</t>
  </si>
  <si>
    <t>mostnice dřevěná impregnovaná olejem DB 240x240mm dl 2,6m</t>
  </si>
  <si>
    <t>848190368</t>
  </si>
  <si>
    <t>Pozednice</t>
  </si>
  <si>
    <t>0,24*0,26*2,6*2</t>
  </si>
  <si>
    <t>-2022030238</t>
  </si>
  <si>
    <t>V čelech mostnic a pozednic</t>
  </si>
  <si>
    <t>0,24*0,26*0,0015*7850*15*2</t>
  </si>
  <si>
    <t>31198004</t>
  </si>
  <si>
    <t>šroub mostnicový ČSN 02 1352 20x300mm</t>
  </si>
  <si>
    <t>-1623013278</t>
  </si>
  <si>
    <t>Šrouby vpravo</t>
  </si>
  <si>
    <t>13*0,01</t>
  </si>
  <si>
    <t>31198005_R1</t>
  </si>
  <si>
    <t>šroub mostnicový ČSN 02 1352 20x400mm</t>
  </si>
  <si>
    <t>-1963238</t>
  </si>
  <si>
    <t>Šrouby vlevo</t>
  </si>
  <si>
    <t>31140012</t>
  </si>
  <si>
    <t>vrut ocelový se šestihrannou hlavou ZB 16x160mm</t>
  </si>
  <si>
    <t>-1577156095</t>
  </si>
  <si>
    <t>Připevnění klínů</t>
  </si>
  <si>
    <t>4*13*0,01</t>
  </si>
  <si>
    <t>521281111</t>
  </si>
  <si>
    <t>Výroba pozednic železničního mostu z tvrdého dřeva</t>
  </si>
  <si>
    <t>227021630</t>
  </si>
  <si>
    <t>521281211</t>
  </si>
  <si>
    <t>Montáž pozednic železničního mostu z tvrdého dřeva</t>
  </si>
  <si>
    <t>1902577592</t>
  </si>
  <si>
    <t>-1945986525</t>
  </si>
  <si>
    <t>Pásnice HN včretně krčních úhelníků</t>
  </si>
  <si>
    <t>2*(0,22+0,04*2+0,18*2)*6,8</t>
  </si>
  <si>
    <t>Horní pásnice příč. ztužidel + 10 cm stěny)</t>
  </si>
  <si>
    <t>6*(0,106+0,096+0,1+0,08)*1,8</t>
  </si>
  <si>
    <t>Styč. plechy ztužidla</t>
  </si>
  <si>
    <t>(0,3*0,325*6+0,7*0,38*6)*2</t>
  </si>
  <si>
    <t>Diagonály ztužidla</t>
  </si>
  <si>
    <t>2,2*(2*0,28/4*3+0,28*3)</t>
  </si>
  <si>
    <t>Podlah plechy</t>
  </si>
  <si>
    <t>17,280*2</t>
  </si>
  <si>
    <t>0,28*0,2*(15*2+5*2)+0,16*0,2*(3*15+5)</t>
  </si>
  <si>
    <t>-858524740</t>
  </si>
  <si>
    <t>5,8*5</t>
  </si>
  <si>
    <t>1308668779</t>
  </si>
  <si>
    <t>29,000*10</t>
  </si>
  <si>
    <t>-1425355270</t>
  </si>
  <si>
    <t>-237836549</t>
  </si>
  <si>
    <t>5,8*5,0</t>
  </si>
  <si>
    <t>-1558249790</t>
  </si>
  <si>
    <t xml:space="preserve">Ochrana proti spadu škodlivých látek </t>
  </si>
  <si>
    <t>900372205</t>
  </si>
  <si>
    <t>29*10</t>
  </si>
  <si>
    <t>1699999061</t>
  </si>
  <si>
    <t>Mostnice a pozednice</t>
  </si>
  <si>
    <t>945054069</t>
  </si>
  <si>
    <t>Zvýšený přesun pro likvidaci mostnic do 100 km</t>
  </si>
  <si>
    <t>15*0,24*0,26*2,4*0,9*100</t>
  </si>
  <si>
    <t>275909285</t>
  </si>
  <si>
    <t>-1257038840</t>
  </si>
  <si>
    <t>0,75*4,2</t>
  </si>
  <si>
    <t>1369742018</t>
  </si>
  <si>
    <t>0,5*4,2</t>
  </si>
  <si>
    <t>449279910</t>
  </si>
  <si>
    <t>1,35*4,2</t>
  </si>
  <si>
    <t>-89104030</t>
  </si>
  <si>
    <t>1,35*4,2*1,1</t>
  </si>
  <si>
    <t>-693566075</t>
  </si>
  <si>
    <t>-322188937</t>
  </si>
  <si>
    <t>734799912</t>
  </si>
  <si>
    <t>1122897313</t>
  </si>
  <si>
    <t>-1747644969</t>
  </si>
  <si>
    <t>SO 01.04 - Výstroj trati - úsek 1</t>
  </si>
  <si>
    <t>022R1</t>
  </si>
  <si>
    <t>Obnova geodetického bodu ŽBP</t>
  </si>
  <si>
    <t>-615705983</t>
  </si>
  <si>
    <t>5912050020</t>
  </si>
  <si>
    <t>Staničení výměna hektometrovníku</t>
  </si>
  <si>
    <t>495029579</t>
  </si>
  <si>
    <t>Poznámka k položce:_x000D_
Díl=kus</t>
  </si>
  <si>
    <t>5962101120</t>
  </si>
  <si>
    <t>Návěstidlo hektometrovník železobetonový se znaky</t>
  </si>
  <si>
    <t>-707833735</t>
  </si>
  <si>
    <t>5912060210R1</t>
  </si>
  <si>
    <t>Demontáž zajišťovací značky na betonovém sloupku</t>
  </si>
  <si>
    <t>1377443316</t>
  </si>
  <si>
    <t>Poznámka k položce:_x000D_
Značka=kus</t>
  </si>
  <si>
    <t>5912065210</t>
  </si>
  <si>
    <t>Montáž zajišťovací značky včetně sloupku a základu konzolové</t>
  </si>
  <si>
    <t>1143030632</t>
  </si>
  <si>
    <t>5962119000</t>
  </si>
  <si>
    <t>Zajištění PPK sloupek zajišťovací značka</t>
  </si>
  <si>
    <t>1006915917</t>
  </si>
  <si>
    <t>5962119005</t>
  </si>
  <si>
    <t>Zajištění PPK betonový prefabrikovaný základ</t>
  </si>
  <si>
    <t>1702448851</t>
  </si>
  <si>
    <t>5962119010</t>
  </si>
  <si>
    <t>Zajištění PPK konzolová značka</t>
  </si>
  <si>
    <t>1963721538</t>
  </si>
  <si>
    <t>5962119020</t>
  </si>
  <si>
    <t>Zajištění PPK štítek konzolové a hřebové značky</t>
  </si>
  <si>
    <t>899998369</t>
  </si>
  <si>
    <t>-922619799</t>
  </si>
  <si>
    <t>"staré ZZ" 15*0,062</t>
  </si>
  <si>
    <t>"Hektometry" 19*0,1</t>
  </si>
  <si>
    <t>924562426</t>
  </si>
  <si>
    <t>"nové ZZ" 59*0,17</t>
  </si>
  <si>
    <t>9902100600</t>
  </si>
  <si>
    <t>Doprava obousměrná (např. dodávek z vlastních zásob zhotovitele nebo objednatele nebo výzisku) mechanizací o nosnosti přes 3,5 t sypanin (kameniva, písku, suti, dlažebních kostek, atd.) do 80 km</t>
  </si>
  <si>
    <t>-722684560</t>
  </si>
  <si>
    <t>"hektometry" 19*0,157</t>
  </si>
  <si>
    <t>-141059323</t>
  </si>
  <si>
    <t>1415501842</t>
  </si>
  <si>
    <t>SO 01.05 - VRN</t>
  </si>
  <si>
    <t>021211001</t>
  </si>
  <si>
    <t>Průzkumné práce pro opravy Doplňující laboratorní rozbor kontaminace zeminy nebo kol. lože</t>
  </si>
  <si>
    <t>1597259672</t>
  </si>
  <si>
    <t>022101001</t>
  </si>
  <si>
    <t>Geodetické práce Geodetické práce před opravou</t>
  </si>
  <si>
    <t>-1887319971</t>
  </si>
  <si>
    <t>022101011</t>
  </si>
  <si>
    <t>Geodetické práce Geodetické práce v průběhu opravy</t>
  </si>
  <si>
    <t>-689094772</t>
  </si>
  <si>
    <t>022101021</t>
  </si>
  <si>
    <t>Geodetické práce Geodetické práce po ukončení opravy  (zaměření skutečného provedení)</t>
  </si>
  <si>
    <t>-771555933</t>
  </si>
  <si>
    <t>022111001</t>
  </si>
  <si>
    <t>Geodetické práce Kontrola PPK při směrové a výškové úpravě koleje zaměřením APK trať jednokolejná</t>
  </si>
  <si>
    <t>245423260</t>
  </si>
  <si>
    <t>82,218205-80,192138</t>
  </si>
  <si>
    <t>KUS</t>
  </si>
  <si>
    <t>-1948470224</t>
  </si>
  <si>
    <t>023111011</t>
  </si>
  <si>
    <t>Projektové práce Technický projekt zajištění PPK bez optimalizace nivelety/osy koleje trať jednokolejná zajištění PPK</t>
  </si>
  <si>
    <t>1134120481</t>
  </si>
  <si>
    <t>023131001</t>
  </si>
  <si>
    <t>Projektové práce Dokumentace skutečného provedení železničního svršku a spodku, mostů</t>
  </si>
  <si>
    <t>-2085151657</t>
  </si>
  <si>
    <t>024101301_R</t>
  </si>
  <si>
    <t>Inženýrská činnost posudky (např. statické aj.) a dozory</t>
  </si>
  <si>
    <t>-1289689658</t>
  </si>
  <si>
    <t>Poznámka k položce:_x000D_
Statické zatěžovací zkoušky</t>
  </si>
  <si>
    <t>024101401_R</t>
  </si>
  <si>
    <t>Autorský dozor, inženýrská činnost koordinační a kompletační činnost</t>
  </si>
  <si>
    <t>hod</t>
  </si>
  <si>
    <t>-1464112181</t>
  </si>
  <si>
    <t>Poznámka k položce:_x000D_
Autorský dozor projektanta</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</si>
  <si>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</si>
  <si>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</si>
  <si>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2144479730</t>
  </si>
  <si>
    <t>Poznámka k položce:_x000D_
Základna pro výpočet - ZRN</t>
  </si>
  <si>
    <t>031111051</t>
  </si>
  <si>
    <t>Zařízení a vybavení staveniště  pronájem ploch, uvedení ploch, pozemků a cest do původního stavu</t>
  </si>
  <si>
    <t>-1268660030</t>
  </si>
  <si>
    <t>033131001</t>
  </si>
  <si>
    <t>Provozní vlivy Organizační zajištění prací při zřizování a udržování BK kolejí a výhybek</t>
  </si>
  <si>
    <t>-119485316</t>
  </si>
  <si>
    <t>82,050-80,195500</t>
  </si>
  <si>
    <t>SO 02 - úsek 2 - km 84,900 - km 86,215</t>
  </si>
  <si>
    <t>SO 02.01 - Železniční svršek a spodek</t>
  </si>
  <si>
    <t>-2017809007</t>
  </si>
  <si>
    <t>(86,219500-84,900)*2</t>
  </si>
  <si>
    <t>-17443684</t>
  </si>
  <si>
    <t>-1363950814</t>
  </si>
  <si>
    <t>"úprava stezek v km 84,900-86,219500" (86219,5-84900)*0,4*2</t>
  </si>
  <si>
    <t>-1988375691</t>
  </si>
  <si>
    <t>"rozšíření stezky krabicovými díly U3" 357*0,4</t>
  </si>
  <si>
    <t>-933306476</t>
  </si>
  <si>
    <t>"stezky" 142,8*0,1*1,6/2</t>
  </si>
  <si>
    <t>256732584</t>
  </si>
  <si>
    <t>"Stezky" 142,8*0,1*1,6/2</t>
  </si>
  <si>
    <t>777782121</t>
  </si>
  <si>
    <t>1445975513</t>
  </si>
  <si>
    <t>-1569555259</t>
  </si>
  <si>
    <t>"Zřízení KL" 500,338*1,808</t>
  </si>
  <si>
    <t>"Doplnění KL" 1398*1,808</t>
  </si>
  <si>
    <t>523727955</t>
  </si>
  <si>
    <t>1119*4,5</t>
  </si>
  <si>
    <t>-158828611</t>
  </si>
  <si>
    <t>(318,375+800,190)/1000</t>
  </si>
  <si>
    <t>-739884056</t>
  </si>
  <si>
    <t>1398</t>
  </si>
  <si>
    <t>-1065716379</t>
  </si>
  <si>
    <t>"km 84,900-86,219500" 1319,5/1000</t>
  </si>
  <si>
    <t>164918792</t>
  </si>
  <si>
    <t>"km 84,900-85,233" 85,233-84,900</t>
  </si>
  <si>
    <t>"km 85,409-86,219500" 86,219500-85,409</t>
  </si>
  <si>
    <t>5906130420</t>
  </si>
  <si>
    <t>Montáž kolejového roštu v ose koleje pražce ocelové tv. Y vystrojené tv. S49 rozdělení "l"</t>
  </si>
  <si>
    <t>1388513977</t>
  </si>
  <si>
    <t>"km 85,233-85,409" 0,176</t>
  </si>
  <si>
    <t>5956134025</t>
  </si>
  <si>
    <t>Pražec ocelový tv. Y příčný vystrojené základní 49 pozink rozevření 600</t>
  </si>
  <si>
    <t>-1295082797</t>
  </si>
  <si>
    <t>134</t>
  </si>
  <si>
    <t>637488449</t>
  </si>
  <si>
    <t>789909805</t>
  </si>
  <si>
    <t>"zařezávání do oken" 36</t>
  </si>
  <si>
    <t>"rozřezy pro zřízení BK" 14</t>
  </si>
  <si>
    <t>2091041001</t>
  </si>
  <si>
    <t>-411702249</t>
  </si>
  <si>
    <t>(86,219500-84,900)</t>
  </si>
  <si>
    <t>"Y pražce" -0,176</t>
  </si>
  <si>
    <t>825143784</t>
  </si>
  <si>
    <t>1,160</t>
  </si>
  <si>
    <t>1914783878</t>
  </si>
  <si>
    <t>"Y pražce" 0,176*2</t>
  </si>
  <si>
    <t>1991290998</t>
  </si>
  <si>
    <t>"Y pražce" -0,176*2</t>
  </si>
  <si>
    <t>-645898445</t>
  </si>
  <si>
    <t>"dodatečná úprava BK" 14</t>
  </si>
  <si>
    <t>474322263</t>
  </si>
  <si>
    <t>-1790146275</t>
  </si>
  <si>
    <t>1319,5*2</t>
  </si>
  <si>
    <t>1504220600</t>
  </si>
  <si>
    <t>-1557406864</t>
  </si>
  <si>
    <t>-1637179905</t>
  </si>
  <si>
    <t>1160*2</t>
  </si>
  <si>
    <t>-1906519901</t>
  </si>
  <si>
    <t>-1604297048</t>
  </si>
  <si>
    <t>5914000502R1</t>
  </si>
  <si>
    <t>Montáž zábradlí v. 1,1m</t>
  </si>
  <si>
    <t>-352369580</t>
  </si>
  <si>
    <t>150+141</t>
  </si>
  <si>
    <t>596R1</t>
  </si>
  <si>
    <t>zábradlí v. 1,1m 3 příčle včetně pozinku a nátěru</t>
  </si>
  <si>
    <t>-260228624</t>
  </si>
  <si>
    <t>5914005020</t>
  </si>
  <si>
    <t>Rozšíření stezky zemního tělesa dle VL Ž2 betonovými prefabrikáty</t>
  </si>
  <si>
    <t>-1885447909</t>
  </si>
  <si>
    <t>Prefabrikáty U3</t>
  </si>
  <si>
    <t>"km 85,120-85,185" 66*0,9</t>
  </si>
  <si>
    <t>"km 85,550-85,700" 150*0,9</t>
  </si>
  <si>
    <t>"km 85,911-86,052" 141*0,9</t>
  </si>
  <si>
    <t>5964115R1</t>
  </si>
  <si>
    <t>Krabicový díl U3</t>
  </si>
  <si>
    <t>2133876682</t>
  </si>
  <si>
    <t>22+50+47</t>
  </si>
  <si>
    <t>5914015010R1</t>
  </si>
  <si>
    <t>Čištění odvodňovacích zařízení stoka v tunelu</t>
  </si>
  <si>
    <t>-1043621192</t>
  </si>
  <si>
    <t>111860684</t>
  </si>
  <si>
    <t>"km 84,900-85,239" 339*0,3</t>
  </si>
  <si>
    <t>"km 85,060-85,100" 50*0,3</t>
  </si>
  <si>
    <t>"km 86,020-86,348" 328*0,3</t>
  </si>
  <si>
    <t>"km 86,115-86,214" 99*0,3</t>
  </si>
  <si>
    <t>5914045010R1</t>
  </si>
  <si>
    <t>Výměna dílů odvodňovacích zařízení zákrytové betonové desky v tunelu</t>
  </si>
  <si>
    <t>-1194822434</t>
  </si>
  <si>
    <t>5964105075R1</t>
  </si>
  <si>
    <t>Díly pro odvodnění betonové deska zákrytová</t>
  </si>
  <si>
    <t>512263700</t>
  </si>
  <si>
    <t>5914R1</t>
  </si>
  <si>
    <t>Zřízení podkladního betonu C12/15 krabicových dílů U3</t>
  </si>
  <si>
    <t>-267797791</t>
  </si>
  <si>
    <t>357*1*0,15</t>
  </si>
  <si>
    <t>-860258691</t>
  </si>
  <si>
    <t>"podkladní beton pod U3" 53,550</t>
  </si>
  <si>
    <t>"kamenný žlab" (54,8+10,95)*0,25</t>
  </si>
  <si>
    <t>-1459372931</t>
  </si>
  <si>
    <t>"Zásyp krabicových dílů U3" 357*0,8*0,6</t>
  </si>
  <si>
    <t>-957878809</t>
  </si>
  <si>
    <t>"Odtěžení zeminy pro krabicové díly U3" 357*0,8*0,75/2</t>
  </si>
  <si>
    <t>-294134433</t>
  </si>
  <si>
    <t>"Ohumusování kolem U3" 357*1</t>
  </si>
  <si>
    <t>Rozebrání kamenného odvodňovacího žlabu, očištění kamenů a opětovná výstavba žlabu</t>
  </si>
  <si>
    <t>732681848</t>
  </si>
  <si>
    <t>1467487379</t>
  </si>
  <si>
    <t>10,95*1,8</t>
  </si>
  <si>
    <t>59641040R1</t>
  </si>
  <si>
    <t>Kanalizační díly plastové trubka hladká DN 100</t>
  </si>
  <si>
    <t>-701200400</t>
  </si>
  <si>
    <t>"Potrubí v kamenném žlabu" 52/2*0,5</t>
  </si>
  <si>
    <t>591R2</t>
  </si>
  <si>
    <t>Montáž ocelových úhelníků v kamenném žlabu chemickými kotvami</t>
  </si>
  <si>
    <t>1010122658</t>
  </si>
  <si>
    <t>52,171*2</t>
  </si>
  <si>
    <t>596R3</t>
  </si>
  <si>
    <t>ocelový L úhelník 80x80x8mm pozink</t>
  </si>
  <si>
    <t>-1726710450</t>
  </si>
  <si>
    <t>596R4</t>
  </si>
  <si>
    <t>chemická kotva M10</t>
  </si>
  <si>
    <t>908188269</t>
  </si>
  <si>
    <t>104/0,5</t>
  </si>
  <si>
    <t>591R3</t>
  </si>
  <si>
    <t>Osazení krycího roštu kamenného žlabu</t>
  </si>
  <si>
    <t>-329890137</t>
  </si>
  <si>
    <t>"kamenný žlab" 52*0,5</t>
  </si>
  <si>
    <t>596R2</t>
  </si>
  <si>
    <t>krycí pororošt pozinkovaný šř. 500mm</t>
  </si>
  <si>
    <t>-415726584</t>
  </si>
  <si>
    <t>109922644</t>
  </si>
  <si>
    <t>1319,5*0,042</t>
  </si>
  <si>
    <t>-841748220</t>
  </si>
  <si>
    <t>1319,5*0,0499*2</t>
  </si>
  <si>
    <t>-2004017433</t>
  </si>
  <si>
    <t>"trhání KP" 1319,5*0,294</t>
  </si>
  <si>
    <t>-1767427000</t>
  </si>
  <si>
    <t>"Složení nových kolejnic v trati" 2700*0,0494</t>
  </si>
  <si>
    <t>-100119850</t>
  </si>
  <si>
    <t>-92739498</t>
  </si>
  <si>
    <t>333082414</t>
  </si>
  <si>
    <t>"výzisk z čištění do Tišnova" 2516,4</t>
  </si>
  <si>
    <t>"výzisk z čištění na skládku" 2516,4</t>
  </si>
  <si>
    <t>"vytěžený štěrk a zpět do rozšíření stezky nebo na skládku" 502,337*1,8*2</t>
  </si>
  <si>
    <t>"vytěžená zemina" 107,36*2</t>
  </si>
  <si>
    <t>"čištění příkopů" 244,8*2</t>
  </si>
  <si>
    <t>"čištění stok y v tunelu" 176*0,2*2</t>
  </si>
  <si>
    <t>"beton" 69,988*2,2</t>
  </si>
  <si>
    <t>-889888674</t>
  </si>
  <si>
    <t>"štěrk 32/63" 3432,195</t>
  </si>
  <si>
    <t>"štěrk 4/8" 11,424</t>
  </si>
  <si>
    <t>"štěrk 8/16" 11,424</t>
  </si>
  <si>
    <t>"LK" 19,71</t>
  </si>
  <si>
    <t>"30% výzisk z čištění na skládku" 2516,4*0,3</t>
  </si>
  <si>
    <t>1162496580</t>
  </si>
  <si>
    <t>"70% výzisk z čištění na skládku" 2516,4*0,7</t>
  </si>
  <si>
    <t>1364372581</t>
  </si>
  <si>
    <t>"nové kolejnice z Tišnova" 2700*0,0494</t>
  </si>
  <si>
    <t>"nové pražce z Tišnova" (908+964)*0,304</t>
  </si>
  <si>
    <t>"Y pražce" 142*0,129</t>
  </si>
  <si>
    <t>"KP do Tišnova" 387,933</t>
  </si>
  <si>
    <t>-1205437213</t>
  </si>
  <si>
    <t>"odvoz drobného materiálu na likvidaci do Čáslavi" 1319,5*0,04</t>
  </si>
  <si>
    <t>-293920151</t>
  </si>
  <si>
    <t>"PE potrubí" 13*0,0006</t>
  </si>
  <si>
    <t>"zákrytové desky betonové" 20*0,03</t>
  </si>
  <si>
    <t>"L úhelník" 104,342*9,6/1000</t>
  </si>
  <si>
    <t>"pororošt" 26*11/1000</t>
  </si>
  <si>
    <t>"zábradlí" 2,645</t>
  </si>
  <si>
    <t>-1653881034</t>
  </si>
  <si>
    <t>"pražcové kotvy" 803*10/1000</t>
  </si>
  <si>
    <t>286752815</t>
  </si>
  <si>
    <t>"dřevěné pražce k likvidaci"1974*0,08</t>
  </si>
  <si>
    <t>9902400800</t>
  </si>
  <si>
    <t>Doprava jednosměrná (např. nakupovaného materiálu) mechanizací o nosnosti přes 3,5 t objemnějšího kusového materiálu (prefabrikátů, stožárů, výhybek, rozvaděčů, vybouraných hmot atd.) do 150 km</t>
  </si>
  <si>
    <t>1789146914</t>
  </si>
  <si>
    <t>"U3" 119*2,13</t>
  </si>
  <si>
    <t>374127781</t>
  </si>
  <si>
    <t>"výzisk z čištění v Tišnově" 2516,4</t>
  </si>
  <si>
    <t>"vytěžené KL" 502,337*1,8</t>
  </si>
  <si>
    <t>756000220</t>
  </si>
  <si>
    <t>-965054503</t>
  </si>
  <si>
    <t>452130727</t>
  </si>
  <si>
    <t>-1525013003</t>
  </si>
  <si>
    <t>"vytěžená zemina" 107,1*2</t>
  </si>
  <si>
    <t>"70% výzisk z čištění  ŠL" 2516,4*0,7</t>
  </si>
  <si>
    <t>-143111866</t>
  </si>
  <si>
    <t>193571368</t>
  </si>
  <si>
    <t>"dřevěné pražce k likvidaci" 1974*0,08</t>
  </si>
  <si>
    <t>771094349</t>
  </si>
  <si>
    <t xml:space="preserve"> 1319,5*0,00083</t>
  </si>
  <si>
    <t>SO 02.02 - Železniční přejezd P7079 evid. kmk 85,412</t>
  </si>
  <si>
    <t>59120450R1</t>
  </si>
  <si>
    <t>Montáž návěstidla včetně sloupku a patky výstražný kříž před přejezdem</t>
  </si>
  <si>
    <t>-1113130652</t>
  </si>
  <si>
    <t>Poznámka k položce:_x000D_
Návěstidlo+sloupek+patka=kus</t>
  </si>
  <si>
    <t>5964161015</t>
  </si>
  <si>
    <t>Beton lehce zhutnitelný C 20/25;XC2 vyhovuje i XC1 F5 2 365 2 862</t>
  </si>
  <si>
    <t>1425456789</t>
  </si>
  <si>
    <t>"betonová patka" 0,4*0,4*0,8</t>
  </si>
  <si>
    <t>5962114025</t>
  </si>
  <si>
    <t>Výstroj sloupku patka hliníková kompletní (4 otvory)</t>
  </si>
  <si>
    <t>-28435139</t>
  </si>
  <si>
    <t>5913035020</t>
  </si>
  <si>
    <t>Demontáž celopryžové přejezdové konstrukce málo zatížené v koleji část vnitřní</t>
  </si>
  <si>
    <t>1490756983</t>
  </si>
  <si>
    <t>5913075030</t>
  </si>
  <si>
    <t>Montáž betonové přejezdové konstrukce část vnější a vnitřní včetně závěrných zídek</t>
  </si>
  <si>
    <t>20891574</t>
  </si>
  <si>
    <t>5963113010</t>
  </si>
  <si>
    <t>Přejezd Brens Elsa/Brens sestava</t>
  </si>
  <si>
    <t>-1164550898</t>
  </si>
  <si>
    <t>5913285035</t>
  </si>
  <si>
    <t>Montáž dílů komunikace ze zámkové dlažby uložení v podsypu</t>
  </si>
  <si>
    <t>-341552897</t>
  </si>
  <si>
    <t>4,7*2,4</t>
  </si>
  <si>
    <t>1501123865</t>
  </si>
  <si>
    <t>11,28*0,03*1,8</t>
  </si>
  <si>
    <t>"podklad pod MZK" 12*0,1*1,85/2</t>
  </si>
  <si>
    <t>5964151005</t>
  </si>
  <si>
    <t>Dlažba zámková hladká kostka 200x200mm se zkosenou hranou tl 60mm šedá</t>
  </si>
  <si>
    <t>1874958605</t>
  </si>
  <si>
    <t>5964151005R1</t>
  </si>
  <si>
    <t>Dlažba zámková s výstupky tl 60mm červená</t>
  </si>
  <si>
    <t>596460503</t>
  </si>
  <si>
    <t>5913285210</t>
  </si>
  <si>
    <t>Montáž dílů komunikace obrubníku uložení v betonu</t>
  </si>
  <si>
    <t>-1902949180</t>
  </si>
  <si>
    <t>5964159005</t>
  </si>
  <si>
    <t>Obrubník chodníkový</t>
  </si>
  <si>
    <t>856718876</t>
  </si>
  <si>
    <t>695067441</t>
  </si>
  <si>
    <t>14,1*0,04</t>
  </si>
  <si>
    <t>-1975570831</t>
  </si>
  <si>
    <t>"podkladní vrstva dlažby 0/32" 11,28</t>
  </si>
  <si>
    <t>"podkladní vrstva dlažby 0/63" 11,28</t>
  </si>
  <si>
    <t>1411564787</t>
  </si>
  <si>
    <t>11,28*0,15*1,95</t>
  </si>
  <si>
    <t>545619569</t>
  </si>
  <si>
    <t>591407501R2</t>
  </si>
  <si>
    <t>Zřízení vrstvy MZK tl. 0,10m</t>
  </si>
  <si>
    <t>1789024577</t>
  </si>
  <si>
    <t>5955101020R1</t>
  </si>
  <si>
    <t>Kamenivo drcené štěrkodrť frakce 0/32 MZK</t>
  </si>
  <si>
    <t>-1928981112</t>
  </si>
  <si>
    <t>12*0,1*1,95</t>
  </si>
  <si>
    <t>591407501R3</t>
  </si>
  <si>
    <t>Zřízení podkladní vrstvy z kameniva tl. 0,10m</t>
  </si>
  <si>
    <t>-836873176</t>
  </si>
  <si>
    <t>-459491842</t>
  </si>
  <si>
    <t>"podklad pod MZK" 14*0,1*1,85/2</t>
  </si>
  <si>
    <t>5915005020</t>
  </si>
  <si>
    <t>Hloubení rýh nebo jam na železničním spodku II. třídy</t>
  </si>
  <si>
    <t>871498184</t>
  </si>
  <si>
    <t>2,4*0,5*0,5*2</t>
  </si>
  <si>
    <t>5915010020</t>
  </si>
  <si>
    <t>Těžení zeminy nebo horniny železničního spodku II. třídy</t>
  </si>
  <si>
    <t>1496955232</t>
  </si>
  <si>
    <t>12*0,2+11,28*0,4</t>
  </si>
  <si>
    <t>2080815666</t>
  </si>
  <si>
    <t>0,4*0,4*0,8</t>
  </si>
  <si>
    <t>1283235554</t>
  </si>
  <si>
    <t>-1872090064</t>
  </si>
  <si>
    <t>"betony" 0,564*2,4</t>
  </si>
  <si>
    <t>-1707768997</t>
  </si>
  <si>
    <t>"hloubení rýh" 1,2</t>
  </si>
  <si>
    <t>"těžení zeminy" 6,912</t>
  </si>
  <si>
    <t>"vybouraná betonová patka" 0,128*2,2</t>
  </si>
  <si>
    <t>"4/8" 1,719</t>
  </si>
  <si>
    <t>"0/32" 3,299</t>
  </si>
  <si>
    <t>"0/63" 3,299</t>
  </si>
  <si>
    <t>"MZK" 2,34</t>
  </si>
  <si>
    <t>"8/16" 1,295</t>
  </si>
  <si>
    <t>-716879061</t>
  </si>
  <si>
    <t>"dlažba" 11,28*0,128</t>
  </si>
  <si>
    <t>"obrubníky" 15*0,042</t>
  </si>
  <si>
    <t>"pryžová přejezdová konstrukce" 2,4*0,35</t>
  </si>
  <si>
    <t>-774487311</t>
  </si>
  <si>
    <t>"přechod" 1,8</t>
  </si>
  <si>
    <t>729137490</t>
  </si>
  <si>
    <t>-178186222</t>
  </si>
  <si>
    <t>1103150648</t>
  </si>
  <si>
    <t>-1626544960</t>
  </si>
  <si>
    <t>1054557893</t>
  </si>
  <si>
    <t>SO 02.04 - Výstroj trati - úsek 2</t>
  </si>
  <si>
    <t>1924369363</t>
  </si>
  <si>
    <t>1649133789</t>
  </si>
  <si>
    <t>1224801951</t>
  </si>
  <si>
    <t>1948877598</t>
  </si>
  <si>
    <t>-896335978</t>
  </si>
  <si>
    <t>-518590912</t>
  </si>
  <si>
    <t>37084410</t>
  </si>
  <si>
    <t>-69266863</t>
  </si>
  <si>
    <t>-483344071</t>
  </si>
  <si>
    <t>-1433577369</t>
  </si>
  <si>
    <t>"staré ZZ" 10*0,062</t>
  </si>
  <si>
    <t>"Hektometry" 14*0,1</t>
  </si>
  <si>
    <t>443697118</t>
  </si>
  <si>
    <t>"nové ZZ" 42*0,17</t>
  </si>
  <si>
    <t>1113410407</t>
  </si>
  <si>
    <t>"hektometry" 14*0,157</t>
  </si>
  <si>
    <t>-1177087372</t>
  </si>
  <si>
    <t>-1625011627</t>
  </si>
  <si>
    <t>SO 02.05 - Nástupiště zastávka Prudká</t>
  </si>
  <si>
    <t>5913285025</t>
  </si>
  <si>
    <t>Montáž dílů komunikace z betonových dlaždic uložení v podsypu</t>
  </si>
  <si>
    <t>1444426238</t>
  </si>
  <si>
    <t>100*0,4</t>
  </si>
  <si>
    <t>273383245</t>
  </si>
  <si>
    <t>"nástupiště" 100*(2,5-0,4)</t>
  </si>
  <si>
    <t>"přístupový chodník" 5,7*2,0</t>
  </si>
  <si>
    <t>"přístupový chodník z čela nástupiště" 8,5*1,6</t>
  </si>
  <si>
    <t>-1207011750</t>
  </si>
  <si>
    <t>235*0,03*1,8</t>
  </si>
  <si>
    <t>Dlažba zámková hladká kostka 200x200 bez zkosené hrany tl 60mm šedá</t>
  </si>
  <si>
    <t>31117152</t>
  </si>
  <si>
    <t>100*0,4*2</t>
  </si>
  <si>
    <t>5964151005R2</t>
  </si>
  <si>
    <t>Dlažba zámková výstupky tl 60mm šedá</t>
  </si>
  <si>
    <t>-794602412</t>
  </si>
  <si>
    <t>0,8*1,0</t>
  </si>
  <si>
    <t>1962563017</t>
  </si>
  <si>
    <t>"nástupiště" 100*(2,5-0,4-0,4*2)</t>
  </si>
  <si>
    <t>"chodník u přístřešku" 5,7*2,0</t>
  </si>
  <si>
    <t>"odečřet signální pás" -0,8</t>
  </si>
  <si>
    <t>5964147160</t>
  </si>
  <si>
    <t>Nástupištní díly betonová dlaždice VLsVP typ A</t>
  </si>
  <si>
    <t>-1421669984</t>
  </si>
  <si>
    <t>100/0,5</t>
  </si>
  <si>
    <t>590748815</t>
  </si>
  <si>
    <t>1911761618</t>
  </si>
  <si>
    <t>5964161010</t>
  </si>
  <si>
    <t>Beton lehce zhutnitelný C 20/25;X0 F5 2 285 2 765</t>
  </si>
  <si>
    <t>1176746080</t>
  </si>
  <si>
    <t>124*0,04</t>
  </si>
  <si>
    <t>5913440030</t>
  </si>
  <si>
    <t>Nátěr vizuálně kontrastního pruhu nástupiště šíře do 150 mm</t>
  </si>
  <si>
    <t>170447746</t>
  </si>
  <si>
    <t>Poznámka k položce:_x000D_
Metr pruhu=m</t>
  </si>
  <si>
    <t>597R1</t>
  </si>
  <si>
    <t>barva žlutá odstín RAL 6200</t>
  </si>
  <si>
    <t>-1906166548</t>
  </si>
  <si>
    <t>Montáž zábradlí v. 0,9m vč základových patek z betonu</t>
  </si>
  <si>
    <t>-2079480483</t>
  </si>
  <si>
    <t>70+9,8+1,8</t>
  </si>
  <si>
    <t>385941458</t>
  </si>
  <si>
    <t>"zábradlí 1" 0,3*0,3*1,0*48</t>
  </si>
  <si>
    <t>"zábradlí 2" 0,3*0,3*1,0*7</t>
  </si>
  <si>
    <t>"zábradlí 3" 0,3*0,3*1,0*2</t>
  </si>
  <si>
    <t>"U3"4,5</t>
  </si>
  <si>
    <t>zábradlí v. 0,9m 3 příčle včetně pozinku a nátěru</t>
  </si>
  <si>
    <t>748760610</t>
  </si>
  <si>
    <t>577906492</t>
  </si>
  <si>
    <t>"km 85,525-85,495" 30*0,9</t>
  </si>
  <si>
    <t>277283564</t>
  </si>
  <si>
    <t>-1972336177</t>
  </si>
  <si>
    <t>"podkladní vrstvy dlažby" 275*2</t>
  </si>
  <si>
    <t>"podkladní vrstvy pod zídkami" 2,5*1,5+2,6*1,5</t>
  </si>
  <si>
    <t>-1634590477</t>
  </si>
  <si>
    <t>275*0,15*1,95</t>
  </si>
  <si>
    <t>(2,5*1,5+2,6*1,5)*0,15</t>
  </si>
  <si>
    <t>-96688458</t>
  </si>
  <si>
    <t>5914120030</t>
  </si>
  <si>
    <t>Demontáž nástupiště úrovňového Tischer jednostranného včetně podložek</t>
  </si>
  <si>
    <t>1283855733</t>
  </si>
  <si>
    <t>5914130030</t>
  </si>
  <si>
    <t>Montáž nástupiště úrovňového Tischer</t>
  </si>
  <si>
    <t>-1430070042</t>
  </si>
  <si>
    <t>5964147105</t>
  </si>
  <si>
    <t>Nástupištní díly výplňová deska D3</t>
  </si>
  <si>
    <t>-426416385</t>
  </si>
  <si>
    <t>59141300R1</t>
  </si>
  <si>
    <t>Zřízení monolitické zídky na konci nástupiště</t>
  </si>
  <si>
    <t>1088155630</t>
  </si>
  <si>
    <t>"Začátek nástupiště" 2,5*1,5*0,3</t>
  </si>
  <si>
    <t>"konec nástupiště" 2,6*1,5*0,3</t>
  </si>
  <si>
    <t>596416103R1</t>
  </si>
  <si>
    <t>Beton lehce zhutnitelný C 25/30;XF2</t>
  </si>
  <si>
    <t>928608277</t>
  </si>
  <si>
    <t>596416R1</t>
  </si>
  <si>
    <t>Kari síť s oky 100x100mm drát pr. 6mm</t>
  </si>
  <si>
    <t>226783673</t>
  </si>
  <si>
    <t>2,5*1,5*2</t>
  </si>
  <si>
    <t>2,6*1,5*2</t>
  </si>
  <si>
    <t>1807492330</t>
  </si>
  <si>
    <t>"zídky nástupiště" 2,8*0,9*0,5+2,9*0,9*0,5</t>
  </si>
  <si>
    <t>31763883</t>
  </si>
  <si>
    <t>100*0,4*0,5</t>
  </si>
  <si>
    <t>-1998303570</t>
  </si>
  <si>
    <t>275*0,4</t>
  </si>
  <si>
    <t>100*0,5*0,7</t>
  </si>
  <si>
    <t>-1949227816</t>
  </si>
  <si>
    <t>"štěrk 4/8" 12,69</t>
  </si>
  <si>
    <t>"štěrkodrť 0/32" 81,586</t>
  </si>
  <si>
    <t>"štěrkodrť 0/63" 80,438</t>
  </si>
  <si>
    <t>"betony" (2,295+5,13+4,96+4,5)*2,2</t>
  </si>
  <si>
    <t>1400473214</t>
  </si>
  <si>
    <t>2,565+145-20</t>
  </si>
  <si>
    <t>2129938516</t>
  </si>
  <si>
    <t>"Tischer odvoz na skládku a nové ze Skleného nad Oslavou" 20*0,149*2</t>
  </si>
  <si>
    <t>"podložky Tischer na skládku" 101*0,099</t>
  </si>
  <si>
    <t>"podložky U65 ze Skleného nad Oslavou" 101*0,132</t>
  </si>
  <si>
    <t>"dlažba" (80+0,8+154,2)*0,128</t>
  </si>
  <si>
    <t>"obrubník" 124*0,042</t>
  </si>
  <si>
    <t>"kari síť" 15,3*4,5/1000</t>
  </si>
  <si>
    <t>"zábradlí" 0,72</t>
  </si>
  <si>
    <t>1233202198</t>
  </si>
  <si>
    <t>"Desky D3" 100*0,047</t>
  </si>
  <si>
    <t>"Dlaždice VLsVP" 200*0,026</t>
  </si>
  <si>
    <t>367493870</t>
  </si>
  <si>
    <t>"U3" 10*2,13</t>
  </si>
  <si>
    <t>737154589</t>
  </si>
  <si>
    <t>-2025835805</t>
  </si>
  <si>
    <t>-1475909181</t>
  </si>
  <si>
    <t>-322543928</t>
  </si>
  <si>
    <t>313656163</t>
  </si>
  <si>
    <t>"Tischer" 20*0,149</t>
  </si>
  <si>
    <t>"podložky Tischer" 101*0,099</t>
  </si>
  <si>
    <t>SO 02.06 - VRN</t>
  </si>
  <si>
    <t>2111142367</t>
  </si>
  <si>
    <t>-234595457</t>
  </si>
  <si>
    <t>-1556074730</t>
  </si>
  <si>
    <t>-1940295170</t>
  </si>
  <si>
    <t>02210102R</t>
  </si>
  <si>
    <t>Fotogrametrického měření v tunelu</t>
  </si>
  <si>
    <t>402684217</t>
  </si>
  <si>
    <t>1242496290</t>
  </si>
  <si>
    <t>86,219500-84,900</t>
  </si>
  <si>
    <t>-2087641939</t>
  </si>
  <si>
    <t>023101001R1</t>
  </si>
  <si>
    <t>Projektové práce Výrobní dokumentace zábradlí (v rámci trati a v rámci zastávky Prudká)</t>
  </si>
  <si>
    <t>kpl</t>
  </si>
  <si>
    <t>-552894692</t>
  </si>
  <si>
    <t>-322506683</t>
  </si>
  <si>
    <t>258312028</t>
  </si>
  <si>
    <t>-1883738674</t>
  </si>
  <si>
    <t>-1022080649</t>
  </si>
  <si>
    <t>1551303374</t>
  </si>
  <si>
    <t>1443932353</t>
  </si>
  <si>
    <t>1175189848</t>
  </si>
  <si>
    <t>SO 03 - úsek 3 - km 87,940 - km 88,700</t>
  </si>
  <si>
    <t>SO 03.01 - Železniční svršek a spodek</t>
  </si>
  <si>
    <t>-119274610</t>
  </si>
  <si>
    <t>(88,976650-87,946928)*2</t>
  </si>
  <si>
    <t>-475367129</t>
  </si>
  <si>
    <t>-626072520</t>
  </si>
  <si>
    <t>"úprava stezek v km 87,946928-88,976650" (88976,650-87946,258)*0,4*2</t>
  </si>
  <si>
    <t>-1217914135</t>
  </si>
  <si>
    <t>"rozšíření svahovými stupni" (133+92)*0,4</t>
  </si>
  <si>
    <t>"rozšíření stezky pražci" 2*0,9</t>
  </si>
  <si>
    <t>-117963492</t>
  </si>
  <si>
    <t>"stezky" 91,8*0,1*1,6/2</t>
  </si>
  <si>
    <t>-940672775</t>
  </si>
  <si>
    <t>"Stezky" 91,8*0,1*1,6/2</t>
  </si>
  <si>
    <t>827028175</t>
  </si>
  <si>
    <t>-1527115469</t>
  </si>
  <si>
    <t>-1996039426</t>
  </si>
  <si>
    <t>"Zřízení KL" 110,795*1,808</t>
  </si>
  <si>
    <t>"Doplnění KL" 968,995*1,808</t>
  </si>
  <si>
    <t>-1949309300</t>
  </si>
  <si>
    <t>"SČ" (80,3+123,166+505,288)*4,5</t>
  </si>
  <si>
    <t>-941377258</t>
  </si>
  <si>
    <t>(80,3+123,166+505,288)/1000</t>
  </si>
  <si>
    <t>858733904</t>
  </si>
  <si>
    <t>886+82,995</t>
  </si>
  <si>
    <t>-1063828346</t>
  </si>
  <si>
    <t>"dle úpravy GPK" 88,976650-87,946928</t>
  </si>
  <si>
    <t>127124672</t>
  </si>
  <si>
    <t>"km 87,946928-88,700"753,052/1000</t>
  </si>
  <si>
    <t>-500501707</t>
  </si>
  <si>
    <t>(753,052-18)/1000</t>
  </si>
  <si>
    <t>5906135220</t>
  </si>
  <si>
    <t>Demontáž kolejového roštu koleje na úložišti pražce betonové tv. T nebo A rozdělení "c"</t>
  </si>
  <si>
    <t>-1652306993</t>
  </si>
  <si>
    <t>18/1000</t>
  </si>
  <si>
    <t>-14956636</t>
  </si>
  <si>
    <t>"zařezávání do oken" 24</t>
  </si>
  <si>
    <t>"rozřezy pro zřízení BK" 12</t>
  </si>
  <si>
    <t>-2117574358</t>
  </si>
  <si>
    <t>88,976650-87,946928</t>
  </si>
  <si>
    <t>-187086170</t>
  </si>
  <si>
    <t>88,550-87,960</t>
  </si>
  <si>
    <t>-1139822051</t>
  </si>
  <si>
    <t>(88,700-87,946982)*2</t>
  </si>
  <si>
    <t>88,976650-88,700</t>
  </si>
  <si>
    <t>-958600594</t>
  </si>
  <si>
    <t>"dodatečná úprava BK" 12</t>
  </si>
  <si>
    <t>498221455</t>
  </si>
  <si>
    <t>784774522</t>
  </si>
  <si>
    <t>753,052*2</t>
  </si>
  <si>
    <t>1356542394</t>
  </si>
  <si>
    <t>191645533</t>
  </si>
  <si>
    <t>682977554</t>
  </si>
  <si>
    <t>600*2</t>
  </si>
  <si>
    <t>1475632481</t>
  </si>
  <si>
    <t>1895571944</t>
  </si>
  <si>
    <t>-1444354412</t>
  </si>
  <si>
    <t>"km 88,045-88,178" 133*0,5</t>
  </si>
  <si>
    <t>"km 88,189-88,281" 92*1,05</t>
  </si>
  <si>
    <t>-486603767</t>
  </si>
  <si>
    <t>(32+82+133+211)*0,6</t>
  </si>
  <si>
    <t>-1067219136</t>
  </si>
  <si>
    <t>(88700-88285)*0,3</t>
  </si>
  <si>
    <t>486416930</t>
  </si>
  <si>
    <t>"km 88,045-88,178" 133*0,5*1/2</t>
  </si>
  <si>
    <t>"km 88,189-88,281" 92*0,5*1/2*2</t>
  </si>
  <si>
    <t>"odkop pro pražcovou rovnaninu" (32+82+133+211)*0,3</t>
  </si>
  <si>
    <t>-106753380</t>
  </si>
  <si>
    <t>668258394</t>
  </si>
  <si>
    <t>753,052*0,042</t>
  </si>
  <si>
    <t>187314036</t>
  </si>
  <si>
    <t>753,052*0,0499*2</t>
  </si>
  <si>
    <t>1249837011</t>
  </si>
  <si>
    <t>"trhání KP" (753,052-18)*0,294+18*0,544</t>
  </si>
  <si>
    <t>1967511618</t>
  </si>
  <si>
    <t>"Složení nových kolejnic v trati" 1550*0,0494</t>
  </si>
  <si>
    <t>1372544114</t>
  </si>
  <si>
    <t>627052971</t>
  </si>
  <si>
    <t>814720874</t>
  </si>
  <si>
    <t>"výzisk z čištění do Tišnova" 1594,8</t>
  </si>
  <si>
    <t>"vytěžený štěrk a zpět do rozšíření stezky nebo na skládku" 110,75*1,8*2</t>
  </si>
  <si>
    <t>"vytěžená zemina" 216,65*2</t>
  </si>
  <si>
    <t>"čištění příkopů" 124,5*2</t>
  </si>
  <si>
    <t>455256926</t>
  </si>
  <si>
    <t>"štěrk 32/63" 1952,26</t>
  </si>
  <si>
    <t>"štěrk 4/8" 7,344</t>
  </si>
  <si>
    <t>"štěrk 8/16" 7,344</t>
  </si>
  <si>
    <t>"30% výzisk z čištění na skládku" 1594,8*0,3</t>
  </si>
  <si>
    <t>-2035866503</t>
  </si>
  <si>
    <t>"70% výzisk z čištění na skládku" 1594,8*0,7</t>
  </si>
  <si>
    <t>1335505605</t>
  </si>
  <si>
    <t>"nové kolejnice z Tišnova" 1550*0,0494</t>
  </si>
  <si>
    <t>"nové pražce z Tišnova" 1233*0,304</t>
  </si>
  <si>
    <t>"KP do Tišnova" 225,897</t>
  </si>
  <si>
    <t>166827423</t>
  </si>
  <si>
    <t>"užité pražce pro rozšíření stezky" 1152*0,27</t>
  </si>
  <si>
    <t>"odvoz dorbného materiálu na likvidaci do Čáslavi" 753,052*0,04</t>
  </si>
  <si>
    <t>"odvoz užitých betonových pražců do Čáslavi" 29*0,27</t>
  </si>
  <si>
    <t>1097776734</t>
  </si>
  <si>
    <t>"pražcové kotvy" 412*10/1000</t>
  </si>
  <si>
    <t>514267256</t>
  </si>
  <si>
    <t>"dřevěné pražce k likvidaci" 1037*0,08</t>
  </si>
  <si>
    <t>-949423335</t>
  </si>
  <si>
    <t>"výzisk z čištění v Tišnově" 1594,8</t>
  </si>
  <si>
    <t>"vytěžené KL" 110,75*1,8</t>
  </si>
  <si>
    <t>-80538756</t>
  </si>
  <si>
    <t>"užité dřevěné pražce" 82,96</t>
  </si>
  <si>
    <t>"užité betonové pražce na skládku" 7,83</t>
  </si>
  <si>
    <t>-728416215</t>
  </si>
  <si>
    <t>-1773192039</t>
  </si>
  <si>
    <t>1745405571</t>
  </si>
  <si>
    <t>"výzisk z čištění  ŠL 70%" 1594,8*0,7</t>
  </si>
  <si>
    <t>-564275904</t>
  </si>
  <si>
    <t>"výzisk z čištění na skládku 30%" 1594,8*0,3</t>
  </si>
  <si>
    <t>-102053322</t>
  </si>
  <si>
    <t>-352784485</t>
  </si>
  <si>
    <t>753,052*0,00083</t>
  </si>
  <si>
    <t>-1507739892</t>
  </si>
  <si>
    <t>29*0,27</t>
  </si>
  <si>
    <t>SO 03.02 - Propustky a mosty</t>
  </si>
  <si>
    <t>SO 03.02.01 - Most v km 88,036</t>
  </si>
  <si>
    <t>1532158174</t>
  </si>
  <si>
    <t>-401197239</t>
  </si>
  <si>
    <t>"deska" 2*(0,5*1,4*1,4+0,2*1,4+0,45*1,0+0,35*2,8)*5,3</t>
  </si>
  <si>
    <t>"křídla" 2*0,5*0,55*(3,465+3,315)</t>
  </si>
  <si>
    <t>"nové zídky" 2*(0,84*1,49+0,5*0,84*0,84+0,5*1,34*1,34)*(2,5+3,0)</t>
  </si>
  <si>
    <t>-125217612</t>
  </si>
  <si>
    <t>-2137297416</t>
  </si>
  <si>
    <t>59,767-10</t>
  </si>
  <si>
    <t>1215163265</t>
  </si>
  <si>
    <t>49,767*10</t>
  </si>
  <si>
    <t>-1108660255</t>
  </si>
  <si>
    <t>4*2,5*3</t>
  </si>
  <si>
    <t>171151112</t>
  </si>
  <si>
    <t>Uložení sypaniny z hornin nesoudržných kamenitých do násypů zhutněných</t>
  </si>
  <si>
    <t>-345378696</t>
  </si>
  <si>
    <t>"zásyp kabelového žlabu" 12,3*0,3*0,4</t>
  </si>
  <si>
    <t>-1216549343</t>
  </si>
  <si>
    <t>778390044</t>
  </si>
  <si>
    <t>-1976970074</t>
  </si>
  <si>
    <t>498035688</t>
  </si>
  <si>
    <t>212109125</t>
  </si>
  <si>
    <t>258678479</t>
  </si>
  <si>
    <t>2*(2,41+3,11)*1,64</t>
  </si>
  <si>
    <t>-201064575</t>
  </si>
  <si>
    <t>"zídky" 2*(2,5+3,0)*(0,5*0,84+0,84*1,49-0,892)</t>
  </si>
  <si>
    <t>1845391478</t>
  </si>
  <si>
    <t>"madla" 2*(12,3+12,6)*0,24</t>
  </si>
  <si>
    <t>"sloupky" 2*7*1,0*0,24</t>
  </si>
  <si>
    <t>-1620190602</t>
  </si>
  <si>
    <t>-992559581</t>
  </si>
  <si>
    <t>"stávající" 2*5,35+2*(1,1+2*0,85+0,915)</t>
  </si>
  <si>
    <t>581812613</t>
  </si>
  <si>
    <t>"za rubem" 2*4,5</t>
  </si>
  <si>
    <t>"v římsách"2*6*0,6</t>
  </si>
  <si>
    <t>1618125572</t>
  </si>
  <si>
    <t>"opěry" 2*(1,95*4,41+0,59*5,35)</t>
  </si>
  <si>
    <t>"vpravo" 3,97*(0,25+0,3+0,85)+2*4,1*(0,25+0,3+1,05+0,55)+2*2,7</t>
  </si>
  <si>
    <t>"vlevo" 3,97*(0,25+0,3+0,665)+2*3,95*(0,25+0,3+0,835+0,58)+2*2,8</t>
  </si>
  <si>
    <t>"rub izolace" 7,9*5,1+2*(2,865+2,715)*(0,1+0,51+0,95+0,5)</t>
  </si>
  <si>
    <t>"dlažba-kužely" 4*0,25*3,14*3,9*5,1</t>
  </si>
  <si>
    <t>1122860128</t>
  </si>
  <si>
    <t>"deska" 5,35*3,97</t>
  </si>
  <si>
    <t>-691061148</t>
  </si>
  <si>
    <t>2*5,35+2*(1,1+0,85+0,915+0,85)</t>
  </si>
  <si>
    <t>-934726098</t>
  </si>
  <si>
    <t>"dlažba svahů 50%" 4*0,25*3,14*3,9*5,1*0,5</t>
  </si>
  <si>
    <t>"vpravo, vlevo 50%" (2*2,7+2*2,8)*0,5</t>
  </si>
  <si>
    <t>"opěry" 2*1,95*4,41*0,5</t>
  </si>
  <si>
    <t>1317955706</t>
  </si>
  <si>
    <t>45,327</t>
  </si>
  <si>
    <t>-1153406526</t>
  </si>
  <si>
    <t>"opěry 30%" 2*0,59*5,35*0,3</t>
  </si>
  <si>
    <t>"vpravo 30%" (3,97*1,4+2*4,1*2,15)*0,3</t>
  </si>
  <si>
    <t>"vlevo 30%" (3,97*1,215+2*3,95*1,965)*0,3</t>
  </si>
  <si>
    <t>-1856538753</t>
  </si>
  <si>
    <t>5,35*3,97*0,3</t>
  </si>
  <si>
    <t>-234745510</t>
  </si>
  <si>
    <t>"rub izolace 30%" (7,9*5,1+2*(2,865+2,715)*(0,1+0,51+0,95+0,5))*0,3</t>
  </si>
  <si>
    <t>97059651</t>
  </si>
  <si>
    <t>"opěry" 2*0,59*5,35</t>
  </si>
  <si>
    <t>"vpravo" 3,97*1,4+2*4,1*2,15</t>
  </si>
  <si>
    <t>"vlevo" 3,97*1,215+2*3,95*1,965</t>
  </si>
  <si>
    <t>1991203796</t>
  </si>
  <si>
    <t>5,35*3,97</t>
  </si>
  <si>
    <t>-883005874</t>
  </si>
  <si>
    <t>14,954+6,372+18,984</t>
  </si>
  <si>
    <t>-1253610906</t>
  </si>
  <si>
    <t>49,767*1,8</t>
  </si>
  <si>
    <t>-2057226146</t>
  </si>
  <si>
    <t>-214327848</t>
  </si>
  <si>
    <t>"deska" 7,9*5,1</t>
  </si>
  <si>
    <t>"stáv. křídla" 2*(2,865+2,715)*(0,1+0,51+0,95+0,5)</t>
  </si>
  <si>
    <t>-447979197</t>
  </si>
  <si>
    <t>4*(2,26*(1,31+1,01)+1,8)</t>
  </si>
  <si>
    <t>1081978204</t>
  </si>
  <si>
    <t>28,173*0,00035 'Přepočtené koeficientem množství</t>
  </si>
  <si>
    <t>-967910454</t>
  </si>
  <si>
    <t>28,173*2</t>
  </si>
  <si>
    <t>1679069987</t>
  </si>
  <si>
    <t>56,346*0,00045 'Přepočtené koeficientem množství</t>
  </si>
  <si>
    <t>-1322863523</t>
  </si>
  <si>
    <t>649858413</t>
  </si>
  <si>
    <t>-991685442</t>
  </si>
  <si>
    <t>1442490313</t>
  </si>
  <si>
    <t>-1736361641</t>
  </si>
  <si>
    <t>1445535968</t>
  </si>
  <si>
    <t>766947848</t>
  </si>
  <si>
    <t>SO 03.02.02 - Most v km 88,181</t>
  </si>
  <si>
    <t>-1314246444</t>
  </si>
  <si>
    <t>971405689</t>
  </si>
  <si>
    <t>"deska" 2*5,3*(0,5*1,5*1,5+0,5*1,5)</t>
  </si>
  <si>
    <t>"křídla stáv." 4*0,5*0,7*0,7*2,95</t>
  </si>
  <si>
    <t>"zídky nové" 4*2,5*(0,84*1,49+0,5*0,84*0,84+0,5*1,34*1,34)</t>
  </si>
  <si>
    <t>606504784</t>
  </si>
  <si>
    <t>-1779780140</t>
  </si>
  <si>
    <t>47,788-10</t>
  </si>
  <si>
    <t>632515413</t>
  </si>
  <si>
    <t>37,788*10</t>
  </si>
  <si>
    <t>2015133011</t>
  </si>
  <si>
    <t>4*2,5*3,0</t>
  </si>
  <si>
    <t>-1699755766</t>
  </si>
  <si>
    <t>"zásyp kabelového žlabu" 0,3*0,3*(11,7+6)</t>
  </si>
  <si>
    <t>2011620494</t>
  </si>
  <si>
    <t>305348251</t>
  </si>
  <si>
    <t>-1132550141</t>
  </si>
  <si>
    <t>569708418</t>
  </si>
  <si>
    <t>550663050</t>
  </si>
  <si>
    <t>-23647461</t>
  </si>
  <si>
    <t>"deska" 2*(0,5*1,5*1,5+0,5*1,5)*5,3</t>
  </si>
  <si>
    <t>"křídla" 4*0,5*0,7*0,7*2,95</t>
  </si>
  <si>
    <t>"zídky" 4*2,5*(0,5*0,84*0,84+0,84*1,49-0,892)</t>
  </si>
  <si>
    <t>-1590976340</t>
  </si>
  <si>
    <t>"madla 60/60/8" 4*11,7*0,24</t>
  </si>
  <si>
    <t>"sloupky 60/60/8" 2*7*1,0*0,24</t>
  </si>
  <si>
    <t>-1245699568</t>
  </si>
  <si>
    <t>131200131</t>
  </si>
  <si>
    <t>"stáv" 4*(0,75+0,3+0,15+0,32+0,78+0,9+0,22+0,15)</t>
  </si>
  <si>
    <t>-995288388</t>
  </si>
  <si>
    <t>2*1,2+2*5*0,6</t>
  </si>
  <si>
    <t>-148736020</t>
  </si>
  <si>
    <t>"opěry" 2*(2,35*4,4+0,57*5,3)</t>
  </si>
  <si>
    <t>"zprava, zleva" 2*4,0*(0,3+0,32+0,78)+4*3,85*(0,3+0,32+0,98+0,52)+4*3"m2"</t>
  </si>
  <si>
    <t>"rub-izolace" 5,5*8,4+4*2,95*1,8</t>
  </si>
  <si>
    <t>"dlažba svahů" 4*0,25*3,14*3,9*5,3</t>
  </si>
  <si>
    <t>940511972</t>
  </si>
  <si>
    <t>4,0*5,3</t>
  </si>
  <si>
    <t>-1041570424</t>
  </si>
  <si>
    <t>4*(0,75+0,3+0,15+0,32+0,78+0,9+0,22+0,15)</t>
  </si>
  <si>
    <t>23292664</t>
  </si>
  <si>
    <t>"opěry 50%" 2*2,2*4,4*0,5</t>
  </si>
  <si>
    <t>"zprava, zleva - 50%" 4*3*0,5</t>
  </si>
  <si>
    <t>"dlažba - 50%" 64,937*0,5</t>
  </si>
  <si>
    <t>1387286803</t>
  </si>
  <si>
    <t>48,149</t>
  </si>
  <si>
    <t>178042791</t>
  </si>
  <si>
    <t>"opěry 20%" 2*(0,57*5,3+0,15*4,4)*0,2</t>
  </si>
  <si>
    <t>"zprava, zleva - 20%" (2*4*(0,3+0,32+0,78)+4*3,85*(0,3+0,32+0,98+0,52))*0,2</t>
  </si>
  <si>
    <t>915633326</t>
  </si>
  <si>
    <t>"20%" 4*5,3*0,2</t>
  </si>
  <si>
    <t>-402729564</t>
  </si>
  <si>
    <t>"izolace - 20%" (5,5*8,4+4*2,95*1,8)*0,2</t>
  </si>
  <si>
    <t>1826652069</t>
  </si>
  <si>
    <t>"opěry" 2*(0,57*5,3+0,15*4,4)</t>
  </si>
  <si>
    <t>"zprava, zleva" 2*4*(0,3+0,32+0,78)+4*3,85*(0,3+0,32+0,98+0,52)</t>
  </si>
  <si>
    <t>1544045808</t>
  </si>
  <si>
    <t>-2122059323</t>
  </si>
  <si>
    <t>2*1,0*0,8</t>
  </si>
  <si>
    <t>-702224958</t>
  </si>
  <si>
    <t>4,24+10,242+13,488</t>
  </si>
  <si>
    <t>-1120920145</t>
  </si>
  <si>
    <t>(47,788-10)*1,8</t>
  </si>
  <si>
    <t>1809379195</t>
  </si>
  <si>
    <t>-98821961</t>
  </si>
  <si>
    <t>"deska" 5,5*8,4</t>
  </si>
  <si>
    <t>"křídla stáv." 4*2,95*1,8</t>
  </si>
  <si>
    <t>-570560228</t>
  </si>
  <si>
    <t>-349484381</t>
  </si>
  <si>
    <t>1135388626</t>
  </si>
  <si>
    <t>1903580252</t>
  </si>
  <si>
    <t>-2042028720</t>
  </si>
  <si>
    <t>1219495761</t>
  </si>
  <si>
    <t>-38522857</t>
  </si>
  <si>
    <t>1331596277</t>
  </si>
  <si>
    <t>-219015393</t>
  </si>
  <si>
    <t>-877554231</t>
  </si>
  <si>
    <t>-1412990551</t>
  </si>
  <si>
    <t>SO 03.03 - Výstroj trati - úsek 3</t>
  </si>
  <si>
    <t>-1833862442</t>
  </si>
  <si>
    <t>446546305</t>
  </si>
  <si>
    <t>-1109484920</t>
  </si>
  <si>
    <t>-670110519</t>
  </si>
  <si>
    <t>-1934871465</t>
  </si>
  <si>
    <t>1554905769</t>
  </si>
  <si>
    <t>-1984951621</t>
  </si>
  <si>
    <t>601137865</t>
  </si>
  <si>
    <t>2120271429</t>
  </si>
  <si>
    <t>13291083</t>
  </si>
  <si>
    <t>"staré ZZ" 5*0,062</t>
  </si>
  <si>
    <t>"Hektometry" 10*0,1</t>
  </si>
  <si>
    <t>-754971941</t>
  </si>
  <si>
    <t>"nové ZZ" 34*0,17</t>
  </si>
  <si>
    <t>-2086672427</t>
  </si>
  <si>
    <t>"hektometry" 10*0,157</t>
  </si>
  <si>
    <t>336557647</t>
  </si>
  <si>
    <t>1790076813</t>
  </si>
  <si>
    <t>SO 03.04 - VRN</t>
  </si>
  <si>
    <t>-1562853225</t>
  </si>
  <si>
    <t>1727336076</t>
  </si>
  <si>
    <t>-457063622</t>
  </si>
  <si>
    <t>Geodetické práce Geodetické práce po ukončení opravy (zaměření skutečného provedení)</t>
  </si>
  <si>
    <t>-1696962558</t>
  </si>
  <si>
    <t>-1780843135</t>
  </si>
  <si>
    <t>1986494310</t>
  </si>
  <si>
    <t>-1566352410</t>
  </si>
  <si>
    <t>-1423492110</t>
  </si>
  <si>
    <t>-1167480222</t>
  </si>
  <si>
    <t>-1585618599</t>
  </si>
  <si>
    <t>141280700</t>
  </si>
  <si>
    <t>-596243913</t>
  </si>
  <si>
    <t>-534273584</t>
  </si>
  <si>
    <t>Geodetické práce Diagnostika technické infrastruktury Vytýčení trasy inženýrských sítí včetně zajištění šuntovací citlivosti kolejových obvodů v celém úseku trati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</si>
</sst>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167" fontId="23" fillId="3" borderId="22" xfId="0" applyNumberFormat="1" applyFont="1" applyFill="1" applyBorder="1" applyAlignment="1" applyProtection="1">
      <alignment vertical="center"/>
      <protection locked="0"/>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7" fillId="0" borderId="0" xfId="0" applyFont="1" applyAlignment="1">
      <alignment horizontal="left" vertical="center" wrapText="1"/>
    </xf>
    <xf numFmtId="0" fontId="31" fillId="0" borderId="0" xfId="0" applyFont="1" applyAlignment="1">
      <alignment horizontal="left" vertical="center" wrapText="1"/>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4" fontId="28" fillId="0" borderId="0" xfId="0" applyNumberFormat="1"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22"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20"/>
  <sheetViews>
    <sheetView showGridLines="0"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83" t="s">
        <v>5</v>
      </c>
      <c r="AS2" s="268"/>
      <c r="AT2" s="268"/>
      <c r="AU2" s="268"/>
      <c r="AV2" s="268"/>
      <c r="AW2" s="268"/>
      <c r="AX2" s="268"/>
      <c r="AY2" s="268"/>
      <c r="AZ2" s="268"/>
      <c r="BA2" s="268"/>
      <c r="BB2" s="268"/>
      <c r="BC2" s="268"/>
      <c r="BD2" s="268"/>
      <c r="BE2" s="268"/>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67" t="s">
        <v>14</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R5" s="21"/>
      <c r="BE5" s="264" t="s">
        <v>15</v>
      </c>
      <c r="BS5" s="18" t="s">
        <v>6</v>
      </c>
    </row>
    <row r="6" spans="1:74" s="1" customFormat="1" ht="36.950000000000003" customHeight="1">
      <c r="B6" s="21"/>
      <c r="D6" s="27" t="s">
        <v>16</v>
      </c>
      <c r="K6" s="269" t="s">
        <v>17</v>
      </c>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R6" s="21"/>
      <c r="BE6" s="265"/>
      <c r="BS6" s="18" t="s">
        <v>6</v>
      </c>
    </row>
    <row r="7" spans="1:74" s="1" customFormat="1" ht="12" customHeight="1">
      <c r="B7" s="21"/>
      <c r="D7" s="28" t="s">
        <v>18</v>
      </c>
      <c r="K7" s="26" t="s">
        <v>1</v>
      </c>
      <c r="AK7" s="28" t="s">
        <v>19</v>
      </c>
      <c r="AN7" s="26" t="s">
        <v>1</v>
      </c>
      <c r="AR7" s="21"/>
      <c r="BE7" s="265"/>
      <c r="BS7" s="18" t="s">
        <v>6</v>
      </c>
    </row>
    <row r="8" spans="1:74" s="1" customFormat="1" ht="12" customHeight="1">
      <c r="B8" s="21"/>
      <c r="D8" s="28" t="s">
        <v>20</v>
      </c>
      <c r="K8" s="26" t="s">
        <v>21</v>
      </c>
      <c r="AK8" s="28" t="s">
        <v>22</v>
      </c>
      <c r="AN8" s="29" t="s">
        <v>23</v>
      </c>
      <c r="AR8" s="21"/>
      <c r="BE8" s="265"/>
      <c r="BS8" s="18" t="s">
        <v>6</v>
      </c>
    </row>
    <row r="9" spans="1:74" s="1" customFormat="1" ht="14.45" customHeight="1">
      <c r="B9" s="21"/>
      <c r="AR9" s="21"/>
      <c r="BE9" s="265"/>
      <c r="BS9" s="18" t="s">
        <v>6</v>
      </c>
    </row>
    <row r="10" spans="1:74" s="1" customFormat="1" ht="12" customHeight="1">
      <c r="B10" s="21"/>
      <c r="D10" s="28" t="s">
        <v>24</v>
      </c>
      <c r="AK10" s="28" t="s">
        <v>25</v>
      </c>
      <c r="AN10" s="26" t="s">
        <v>26</v>
      </c>
      <c r="AR10" s="21"/>
      <c r="BE10" s="265"/>
      <c r="BS10" s="18" t="s">
        <v>6</v>
      </c>
    </row>
    <row r="11" spans="1:74" s="1" customFormat="1" ht="18.399999999999999" customHeight="1">
      <c r="B11" s="21"/>
      <c r="E11" s="26" t="s">
        <v>27</v>
      </c>
      <c r="AK11" s="28" t="s">
        <v>28</v>
      </c>
      <c r="AN11" s="26" t="s">
        <v>29</v>
      </c>
      <c r="AR11" s="21"/>
      <c r="BE11" s="265"/>
      <c r="BS11" s="18" t="s">
        <v>6</v>
      </c>
    </row>
    <row r="12" spans="1:74" s="1" customFormat="1" ht="6.95" customHeight="1">
      <c r="B12" s="21"/>
      <c r="AR12" s="21"/>
      <c r="BE12" s="265"/>
      <c r="BS12" s="18" t="s">
        <v>6</v>
      </c>
    </row>
    <row r="13" spans="1:74" s="1" customFormat="1" ht="12" customHeight="1">
      <c r="B13" s="21"/>
      <c r="D13" s="28" t="s">
        <v>30</v>
      </c>
      <c r="AK13" s="28" t="s">
        <v>25</v>
      </c>
      <c r="AN13" s="30" t="s">
        <v>31</v>
      </c>
      <c r="AR13" s="21"/>
      <c r="BE13" s="265"/>
      <c r="BS13" s="18" t="s">
        <v>6</v>
      </c>
    </row>
    <row r="14" spans="1:74" ht="12.75">
      <c r="B14" s="21"/>
      <c r="E14" s="270" t="s">
        <v>31</v>
      </c>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8" t="s">
        <v>28</v>
      </c>
      <c r="AN14" s="30" t="s">
        <v>31</v>
      </c>
      <c r="AR14" s="21"/>
      <c r="BE14" s="265"/>
      <c r="BS14" s="18" t="s">
        <v>6</v>
      </c>
    </row>
    <row r="15" spans="1:74" s="1" customFormat="1" ht="6.95" customHeight="1">
      <c r="B15" s="21"/>
      <c r="AR15" s="21"/>
      <c r="BE15" s="265"/>
      <c r="BS15" s="18" t="s">
        <v>3</v>
      </c>
    </row>
    <row r="16" spans="1:74" s="1" customFormat="1" ht="12" customHeight="1">
      <c r="B16" s="21"/>
      <c r="D16" s="28" t="s">
        <v>32</v>
      </c>
      <c r="AK16" s="28" t="s">
        <v>25</v>
      </c>
      <c r="AN16" s="26" t="s">
        <v>33</v>
      </c>
      <c r="AR16" s="21"/>
      <c r="BE16" s="265"/>
      <c r="BS16" s="18" t="s">
        <v>3</v>
      </c>
    </row>
    <row r="17" spans="1:71" s="1" customFormat="1" ht="18.399999999999999" customHeight="1">
      <c r="B17" s="21"/>
      <c r="E17" s="26" t="s">
        <v>34</v>
      </c>
      <c r="AK17" s="28" t="s">
        <v>28</v>
      </c>
      <c r="AN17" s="26" t="s">
        <v>35</v>
      </c>
      <c r="AR17" s="21"/>
      <c r="BE17" s="265"/>
      <c r="BS17" s="18" t="s">
        <v>36</v>
      </c>
    </row>
    <row r="18" spans="1:71" s="1" customFormat="1" ht="6.95" customHeight="1">
      <c r="B18" s="21"/>
      <c r="AR18" s="21"/>
      <c r="BE18" s="265"/>
      <c r="BS18" s="18" t="s">
        <v>6</v>
      </c>
    </row>
    <row r="19" spans="1:71" s="1" customFormat="1" ht="12" customHeight="1">
      <c r="B19" s="21"/>
      <c r="D19" s="28" t="s">
        <v>37</v>
      </c>
      <c r="AK19" s="28" t="s">
        <v>25</v>
      </c>
      <c r="AN19" s="26" t="s">
        <v>33</v>
      </c>
      <c r="AR19" s="21"/>
      <c r="BE19" s="265"/>
      <c r="BS19" s="18" t="s">
        <v>6</v>
      </c>
    </row>
    <row r="20" spans="1:71" s="1" customFormat="1" ht="18.399999999999999" customHeight="1">
      <c r="B20" s="21"/>
      <c r="E20" s="26" t="s">
        <v>34</v>
      </c>
      <c r="AK20" s="28" t="s">
        <v>28</v>
      </c>
      <c r="AN20" s="26" t="s">
        <v>35</v>
      </c>
      <c r="AR20" s="21"/>
      <c r="BE20" s="265"/>
      <c r="BS20" s="18" t="s">
        <v>36</v>
      </c>
    </row>
    <row r="21" spans="1:71" s="1" customFormat="1" ht="6.95" customHeight="1">
      <c r="B21" s="21"/>
      <c r="AR21" s="21"/>
      <c r="BE21" s="265"/>
    </row>
    <row r="22" spans="1:71" s="1" customFormat="1" ht="12" customHeight="1">
      <c r="B22" s="21"/>
      <c r="D22" s="28" t="s">
        <v>38</v>
      </c>
      <c r="AR22" s="21"/>
      <c r="BE22" s="265"/>
    </row>
    <row r="23" spans="1:71" s="1" customFormat="1" ht="16.5" customHeight="1">
      <c r="B23" s="21"/>
      <c r="E23" s="272" t="s">
        <v>1</v>
      </c>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c r="AD23" s="272"/>
      <c r="AE23" s="272"/>
      <c r="AF23" s="272"/>
      <c r="AG23" s="272"/>
      <c r="AH23" s="272"/>
      <c r="AI23" s="272"/>
      <c r="AJ23" s="272"/>
      <c r="AK23" s="272"/>
      <c r="AL23" s="272"/>
      <c r="AM23" s="272"/>
      <c r="AN23" s="272"/>
      <c r="AR23" s="21"/>
      <c r="BE23" s="265"/>
    </row>
    <row r="24" spans="1:71" s="1" customFormat="1" ht="6.95" customHeight="1">
      <c r="B24" s="21"/>
      <c r="AR24" s="21"/>
      <c r="BE24" s="265"/>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65"/>
    </row>
    <row r="26" spans="1:71" s="2" customFormat="1" ht="25.9" customHeight="1">
      <c r="A26" s="33"/>
      <c r="B26" s="34"/>
      <c r="C26" s="33"/>
      <c r="D26" s="35" t="s">
        <v>39</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73">
        <f>ROUND(AG94,2)</f>
        <v>0</v>
      </c>
      <c r="AL26" s="274"/>
      <c r="AM26" s="274"/>
      <c r="AN26" s="274"/>
      <c r="AO26" s="274"/>
      <c r="AP26" s="33"/>
      <c r="AQ26" s="33"/>
      <c r="AR26" s="34"/>
      <c r="BE26" s="265"/>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65"/>
    </row>
    <row r="28" spans="1:71" s="2" customFormat="1" ht="12.75">
      <c r="A28" s="33"/>
      <c r="B28" s="34"/>
      <c r="C28" s="33"/>
      <c r="D28" s="33"/>
      <c r="E28" s="33"/>
      <c r="F28" s="33"/>
      <c r="G28" s="33"/>
      <c r="H28" s="33"/>
      <c r="I28" s="33"/>
      <c r="J28" s="33"/>
      <c r="K28" s="33"/>
      <c r="L28" s="275" t="s">
        <v>40</v>
      </c>
      <c r="M28" s="275"/>
      <c r="N28" s="275"/>
      <c r="O28" s="275"/>
      <c r="P28" s="275"/>
      <c r="Q28" s="33"/>
      <c r="R28" s="33"/>
      <c r="S28" s="33"/>
      <c r="T28" s="33"/>
      <c r="U28" s="33"/>
      <c r="V28" s="33"/>
      <c r="W28" s="275" t="s">
        <v>41</v>
      </c>
      <c r="X28" s="275"/>
      <c r="Y28" s="275"/>
      <c r="Z28" s="275"/>
      <c r="AA28" s="275"/>
      <c r="AB28" s="275"/>
      <c r="AC28" s="275"/>
      <c r="AD28" s="275"/>
      <c r="AE28" s="275"/>
      <c r="AF28" s="33"/>
      <c r="AG28" s="33"/>
      <c r="AH28" s="33"/>
      <c r="AI28" s="33"/>
      <c r="AJ28" s="33"/>
      <c r="AK28" s="275" t="s">
        <v>42</v>
      </c>
      <c r="AL28" s="275"/>
      <c r="AM28" s="275"/>
      <c r="AN28" s="275"/>
      <c r="AO28" s="275"/>
      <c r="AP28" s="33"/>
      <c r="AQ28" s="33"/>
      <c r="AR28" s="34"/>
      <c r="BE28" s="265"/>
    </row>
    <row r="29" spans="1:71" s="3" customFormat="1" ht="14.45" customHeight="1">
      <c r="B29" s="38"/>
      <c r="D29" s="28" t="s">
        <v>43</v>
      </c>
      <c r="F29" s="28" t="s">
        <v>44</v>
      </c>
      <c r="L29" s="278">
        <v>0.21</v>
      </c>
      <c r="M29" s="277"/>
      <c r="N29" s="277"/>
      <c r="O29" s="277"/>
      <c r="P29" s="277"/>
      <c r="W29" s="276">
        <f>ROUND(AZ94, 2)</f>
        <v>0</v>
      </c>
      <c r="X29" s="277"/>
      <c r="Y29" s="277"/>
      <c r="Z29" s="277"/>
      <c r="AA29" s="277"/>
      <c r="AB29" s="277"/>
      <c r="AC29" s="277"/>
      <c r="AD29" s="277"/>
      <c r="AE29" s="277"/>
      <c r="AK29" s="276">
        <f>ROUND(AV94, 2)</f>
        <v>0</v>
      </c>
      <c r="AL29" s="277"/>
      <c r="AM29" s="277"/>
      <c r="AN29" s="277"/>
      <c r="AO29" s="277"/>
      <c r="AR29" s="38"/>
      <c r="BE29" s="266"/>
    </row>
    <row r="30" spans="1:71" s="3" customFormat="1" ht="14.45" customHeight="1">
      <c r="B30" s="38"/>
      <c r="F30" s="28" t="s">
        <v>45</v>
      </c>
      <c r="L30" s="278">
        <v>0.15</v>
      </c>
      <c r="M30" s="277"/>
      <c r="N30" s="277"/>
      <c r="O30" s="277"/>
      <c r="P30" s="277"/>
      <c r="W30" s="276">
        <f>ROUND(BA94, 2)</f>
        <v>0</v>
      </c>
      <c r="X30" s="277"/>
      <c r="Y30" s="277"/>
      <c r="Z30" s="277"/>
      <c r="AA30" s="277"/>
      <c r="AB30" s="277"/>
      <c r="AC30" s="277"/>
      <c r="AD30" s="277"/>
      <c r="AE30" s="277"/>
      <c r="AK30" s="276">
        <f>ROUND(AW94, 2)</f>
        <v>0</v>
      </c>
      <c r="AL30" s="277"/>
      <c r="AM30" s="277"/>
      <c r="AN30" s="277"/>
      <c r="AO30" s="277"/>
      <c r="AR30" s="38"/>
      <c r="BE30" s="266"/>
    </row>
    <row r="31" spans="1:71" s="3" customFormat="1" ht="14.45" hidden="1" customHeight="1">
      <c r="B31" s="38"/>
      <c r="F31" s="28" t="s">
        <v>46</v>
      </c>
      <c r="L31" s="278">
        <v>0.21</v>
      </c>
      <c r="M31" s="277"/>
      <c r="N31" s="277"/>
      <c r="O31" s="277"/>
      <c r="P31" s="277"/>
      <c r="W31" s="276">
        <f>ROUND(BB94, 2)</f>
        <v>0</v>
      </c>
      <c r="X31" s="277"/>
      <c r="Y31" s="277"/>
      <c r="Z31" s="277"/>
      <c r="AA31" s="277"/>
      <c r="AB31" s="277"/>
      <c r="AC31" s="277"/>
      <c r="AD31" s="277"/>
      <c r="AE31" s="277"/>
      <c r="AK31" s="276">
        <v>0</v>
      </c>
      <c r="AL31" s="277"/>
      <c r="AM31" s="277"/>
      <c r="AN31" s="277"/>
      <c r="AO31" s="277"/>
      <c r="AR31" s="38"/>
      <c r="BE31" s="266"/>
    </row>
    <row r="32" spans="1:71" s="3" customFormat="1" ht="14.45" hidden="1" customHeight="1">
      <c r="B32" s="38"/>
      <c r="F32" s="28" t="s">
        <v>47</v>
      </c>
      <c r="L32" s="278">
        <v>0.15</v>
      </c>
      <c r="M32" s="277"/>
      <c r="N32" s="277"/>
      <c r="O32" s="277"/>
      <c r="P32" s="277"/>
      <c r="W32" s="276">
        <f>ROUND(BC94, 2)</f>
        <v>0</v>
      </c>
      <c r="X32" s="277"/>
      <c r="Y32" s="277"/>
      <c r="Z32" s="277"/>
      <c r="AA32" s="277"/>
      <c r="AB32" s="277"/>
      <c r="AC32" s="277"/>
      <c r="AD32" s="277"/>
      <c r="AE32" s="277"/>
      <c r="AK32" s="276">
        <v>0</v>
      </c>
      <c r="AL32" s="277"/>
      <c r="AM32" s="277"/>
      <c r="AN32" s="277"/>
      <c r="AO32" s="277"/>
      <c r="AR32" s="38"/>
      <c r="BE32" s="266"/>
    </row>
    <row r="33" spans="1:57" s="3" customFormat="1" ht="14.45" hidden="1" customHeight="1">
      <c r="B33" s="38"/>
      <c r="F33" s="28" t="s">
        <v>48</v>
      </c>
      <c r="L33" s="278">
        <v>0</v>
      </c>
      <c r="M33" s="277"/>
      <c r="N33" s="277"/>
      <c r="O33" s="277"/>
      <c r="P33" s="277"/>
      <c r="W33" s="276">
        <f>ROUND(BD94, 2)</f>
        <v>0</v>
      </c>
      <c r="X33" s="277"/>
      <c r="Y33" s="277"/>
      <c r="Z33" s="277"/>
      <c r="AA33" s="277"/>
      <c r="AB33" s="277"/>
      <c r="AC33" s="277"/>
      <c r="AD33" s="277"/>
      <c r="AE33" s="277"/>
      <c r="AK33" s="276">
        <v>0</v>
      </c>
      <c r="AL33" s="277"/>
      <c r="AM33" s="277"/>
      <c r="AN33" s="277"/>
      <c r="AO33" s="277"/>
      <c r="AR33" s="38"/>
      <c r="BE33" s="266"/>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65"/>
    </row>
    <row r="35" spans="1:57" s="2" customFormat="1" ht="25.9" customHeight="1">
      <c r="A35" s="33"/>
      <c r="B35" s="34"/>
      <c r="C35" s="39"/>
      <c r="D35" s="40" t="s">
        <v>49</v>
      </c>
      <c r="E35" s="41"/>
      <c r="F35" s="41"/>
      <c r="G35" s="41"/>
      <c r="H35" s="41"/>
      <c r="I35" s="41"/>
      <c r="J35" s="41"/>
      <c r="K35" s="41"/>
      <c r="L35" s="41"/>
      <c r="M35" s="41"/>
      <c r="N35" s="41"/>
      <c r="O35" s="41"/>
      <c r="P35" s="41"/>
      <c r="Q35" s="41"/>
      <c r="R35" s="41"/>
      <c r="S35" s="41"/>
      <c r="T35" s="42" t="s">
        <v>50</v>
      </c>
      <c r="U35" s="41"/>
      <c r="V35" s="41"/>
      <c r="W35" s="41"/>
      <c r="X35" s="282" t="s">
        <v>51</v>
      </c>
      <c r="Y35" s="280"/>
      <c r="Z35" s="280"/>
      <c r="AA35" s="280"/>
      <c r="AB35" s="280"/>
      <c r="AC35" s="41"/>
      <c r="AD35" s="41"/>
      <c r="AE35" s="41"/>
      <c r="AF35" s="41"/>
      <c r="AG35" s="41"/>
      <c r="AH35" s="41"/>
      <c r="AI35" s="41"/>
      <c r="AJ35" s="41"/>
      <c r="AK35" s="279">
        <f>SUM(AK26:AK33)</f>
        <v>0</v>
      </c>
      <c r="AL35" s="280"/>
      <c r="AM35" s="280"/>
      <c r="AN35" s="280"/>
      <c r="AO35" s="281"/>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52</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53</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54</v>
      </c>
      <c r="E60" s="36"/>
      <c r="F60" s="36"/>
      <c r="G60" s="36"/>
      <c r="H60" s="36"/>
      <c r="I60" s="36"/>
      <c r="J60" s="36"/>
      <c r="K60" s="36"/>
      <c r="L60" s="36"/>
      <c r="M60" s="36"/>
      <c r="N60" s="36"/>
      <c r="O60" s="36"/>
      <c r="P60" s="36"/>
      <c r="Q60" s="36"/>
      <c r="R60" s="36"/>
      <c r="S60" s="36"/>
      <c r="T60" s="36"/>
      <c r="U60" s="36"/>
      <c r="V60" s="46" t="s">
        <v>55</v>
      </c>
      <c r="W60" s="36"/>
      <c r="X60" s="36"/>
      <c r="Y60" s="36"/>
      <c r="Z60" s="36"/>
      <c r="AA60" s="36"/>
      <c r="AB60" s="36"/>
      <c r="AC60" s="36"/>
      <c r="AD60" s="36"/>
      <c r="AE60" s="36"/>
      <c r="AF60" s="36"/>
      <c r="AG60" s="36"/>
      <c r="AH60" s="46" t="s">
        <v>54</v>
      </c>
      <c r="AI60" s="36"/>
      <c r="AJ60" s="36"/>
      <c r="AK60" s="36"/>
      <c r="AL60" s="36"/>
      <c r="AM60" s="46" t="s">
        <v>55</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56</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57</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54</v>
      </c>
      <c r="E75" s="36"/>
      <c r="F75" s="36"/>
      <c r="G75" s="36"/>
      <c r="H75" s="36"/>
      <c r="I75" s="36"/>
      <c r="J75" s="36"/>
      <c r="K75" s="36"/>
      <c r="L75" s="36"/>
      <c r="M75" s="36"/>
      <c r="N75" s="36"/>
      <c r="O75" s="36"/>
      <c r="P75" s="36"/>
      <c r="Q75" s="36"/>
      <c r="R75" s="36"/>
      <c r="S75" s="36"/>
      <c r="T75" s="36"/>
      <c r="U75" s="36"/>
      <c r="V75" s="46" t="s">
        <v>55</v>
      </c>
      <c r="W75" s="36"/>
      <c r="X75" s="36"/>
      <c r="Y75" s="36"/>
      <c r="Z75" s="36"/>
      <c r="AA75" s="36"/>
      <c r="AB75" s="36"/>
      <c r="AC75" s="36"/>
      <c r="AD75" s="36"/>
      <c r="AE75" s="36"/>
      <c r="AF75" s="36"/>
      <c r="AG75" s="36"/>
      <c r="AH75" s="46" t="s">
        <v>54</v>
      </c>
      <c r="AI75" s="36"/>
      <c r="AJ75" s="36"/>
      <c r="AK75" s="36"/>
      <c r="AL75" s="36"/>
      <c r="AM75" s="46" t="s">
        <v>55</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58</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ZPD06/2020</v>
      </c>
      <c r="AR84" s="52"/>
    </row>
    <row r="85" spans="1:91" s="5" customFormat="1" ht="36.950000000000003" customHeight="1">
      <c r="B85" s="53"/>
      <c r="C85" s="54" t="s">
        <v>16</v>
      </c>
      <c r="L85" s="240" t="str">
        <f>K6</f>
        <v>Oprava trati v úseku Nedvědice - Tišnov - bez materuálu SŽ</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20</v>
      </c>
      <c r="D87" s="33"/>
      <c r="E87" s="33"/>
      <c r="F87" s="33"/>
      <c r="G87" s="33"/>
      <c r="H87" s="33"/>
      <c r="I87" s="33"/>
      <c r="J87" s="33"/>
      <c r="K87" s="33"/>
      <c r="L87" s="55" t="str">
        <f>IF(K8="","",K8)</f>
        <v>Nedvědice - Tišnov</v>
      </c>
      <c r="M87" s="33"/>
      <c r="N87" s="33"/>
      <c r="O87" s="33"/>
      <c r="P87" s="33"/>
      <c r="Q87" s="33"/>
      <c r="R87" s="33"/>
      <c r="S87" s="33"/>
      <c r="T87" s="33"/>
      <c r="U87" s="33"/>
      <c r="V87" s="33"/>
      <c r="W87" s="33"/>
      <c r="X87" s="33"/>
      <c r="Y87" s="33"/>
      <c r="Z87" s="33"/>
      <c r="AA87" s="33"/>
      <c r="AB87" s="33"/>
      <c r="AC87" s="33"/>
      <c r="AD87" s="33"/>
      <c r="AE87" s="33"/>
      <c r="AF87" s="33"/>
      <c r="AG87" s="33"/>
      <c r="AH87" s="33"/>
      <c r="AI87" s="28" t="s">
        <v>22</v>
      </c>
      <c r="AJ87" s="33"/>
      <c r="AK87" s="33"/>
      <c r="AL87" s="33"/>
      <c r="AM87" s="247" t="str">
        <f>IF(AN8= "","",AN8)</f>
        <v>24. 6. 2020</v>
      </c>
      <c r="AN87" s="247"/>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24</v>
      </c>
      <c r="D89" s="33"/>
      <c r="E89" s="33"/>
      <c r="F89" s="33"/>
      <c r="G89" s="33"/>
      <c r="H89" s="33"/>
      <c r="I89" s="33"/>
      <c r="J89" s="33"/>
      <c r="K89" s="33"/>
      <c r="L89" s="4" t="str">
        <f>IF(E11= "","",E11)</f>
        <v>Správa železnic, státní organizace</v>
      </c>
      <c r="M89" s="33"/>
      <c r="N89" s="33"/>
      <c r="O89" s="33"/>
      <c r="P89" s="33"/>
      <c r="Q89" s="33"/>
      <c r="R89" s="33"/>
      <c r="S89" s="33"/>
      <c r="T89" s="33"/>
      <c r="U89" s="33"/>
      <c r="V89" s="33"/>
      <c r="W89" s="33"/>
      <c r="X89" s="33"/>
      <c r="Y89" s="33"/>
      <c r="Z89" s="33"/>
      <c r="AA89" s="33"/>
      <c r="AB89" s="33"/>
      <c r="AC89" s="33"/>
      <c r="AD89" s="33"/>
      <c r="AE89" s="33"/>
      <c r="AF89" s="33"/>
      <c r="AG89" s="33"/>
      <c r="AH89" s="33"/>
      <c r="AI89" s="28" t="s">
        <v>32</v>
      </c>
      <c r="AJ89" s="33"/>
      <c r="AK89" s="33"/>
      <c r="AL89" s="33"/>
      <c r="AM89" s="248" t="str">
        <f>IF(E17="","",E17)</f>
        <v>DMC Havlíčkův Brod, s.r.o.</v>
      </c>
      <c r="AN89" s="249"/>
      <c r="AO89" s="249"/>
      <c r="AP89" s="249"/>
      <c r="AQ89" s="33"/>
      <c r="AR89" s="34"/>
      <c r="AS89" s="250" t="s">
        <v>59</v>
      </c>
      <c r="AT89" s="251"/>
      <c r="AU89" s="57"/>
      <c r="AV89" s="57"/>
      <c r="AW89" s="57"/>
      <c r="AX89" s="57"/>
      <c r="AY89" s="57"/>
      <c r="AZ89" s="57"/>
      <c r="BA89" s="57"/>
      <c r="BB89" s="57"/>
      <c r="BC89" s="57"/>
      <c r="BD89" s="58"/>
      <c r="BE89" s="33"/>
    </row>
    <row r="90" spans="1:91" s="2" customFormat="1" ht="15.2" customHeight="1">
      <c r="A90" s="33"/>
      <c r="B90" s="34"/>
      <c r="C90" s="28" t="s">
        <v>30</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37</v>
      </c>
      <c r="AJ90" s="33"/>
      <c r="AK90" s="33"/>
      <c r="AL90" s="33"/>
      <c r="AM90" s="248" t="str">
        <f>IF(E20="","",E20)</f>
        <v>DMC Havlíčkův Brod, s.r.o.</v>
      </c>
      <c r="AN90" s="249"/>
      <c r="AO90" s="249"/>
      <c r="AP90" s="249"/>
      <c r="AQ90" s="33"/>
      <c r="AR90" s="34"/>
      <c r="AS90" s="252"/>
      <c r="AT90" s="253"/>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52"/>
      <c r="AT91" s="253"/>
      <c r="AU91" s="59"/>
      <c r="AV91" s="59"/>
      <c r="AW91" s="59"/>
      <c r="AX91" s="59"/>
      <c r="AY91" s="59"/>
      <c r="AZ91" s="59"/>
      <c r="BA91" s="59"/>
      <c r="BB91" s="59"/>
      <c r="BC91" s="59"/>
      <c r="BD91" s="60"/>
      <c r="BE91" s="33"/>
    </row>
    <row r="92" spans="1:91" s="2" customFormat="1" ht="29.25" customHeight="1">
      <c r="A92" s="33"/>
      <c r="B92" s="34"/>
      <c r="C92" s="242" t="s">
        <v>60</v>
      </c>
      <c r="D92" s="243"/>
      <c r="E92" s="243"/>
      <c r="F92" s="243"/>
      <c r="G92" s="243"/>
      <c r="H92" s="61"/>
      <c r="I92" s="244" t="s">
        <v>61</v>
      </c>
      <c r="J92" s="243"/>
      <c r="K92" s="243"/>
      <c r="L92" s="243"/>
      <c r="M92" s="243"/>
      <c r="N92" s="243"/>
      <c r="O92" s="243"/>
      <c r="P92" s="243"/>
      <c r="Q92" s="243"/>
      <c r="R92" s="243"/>
      <c r="S92" s="243"/>
      <c r="T92" s="243"/>
      <c r="U92" s="243"/>
      <c r="V92" s="243"/>
      <c r="W92" s="243"/>
      <c r="X92" s="243"/>
      <c r="Y92" s="243"/>
      <c r="Z92" s="243"/>
      <c r="AA92" s="243"/>
      <c r="AB92" s="243"/>
      <c r="AC92" s="243"/>
      <c r="AD92" s="243"/>
      <c r="AE92" s="243"/>
      <c r="AF92" s="243"/>
      <c r="AG92" s="254" t="s">
        <v>62</v>
      </c>
      <c r="AH92" s="243"/>
      <c r="AI92" s="243"/>
      <c r="AJ92" s="243"/>
      <c r="AK92" s="243"/>
      <c r="AL92" s="243"/>
      <c r="AM92" s="243"/>
      <c r="AN92" s="244" t="s">
        <v>63</v>
      </c>
      <c r="AO92" s="243"/>
      <c r="AP92" s="255"/>
      <c r="AQ92" s="62" t="s">
        <v>64</v>
      </c>
      <c r="AR92" s="34"/>
      <c r="AS92" s="63" t="s">
        <v>65</v>
      </c>
      <c r="AT92" s="64" t="s">
        <v>66</v>
      </c>
      <c r="AU92" s="64" t="s">
        <v>67</v>
      </c>
      <c r="AV92" s="64" t="s">
        <v>68</v>
      </c>
      <c r="AW92" s="64" t="s">
        <v>69</v>
      </c>
      <c r="AX92" s="64" t="s">
        <v>70</v>
      </c>
      <c r="AY92" s="64" t="s">
        <v>71</v>
      </c>
      <c r="AZ92" s="64" t="s">
        <v>72</v>
      </c>
      <c r="BA92" s="64" t="s">
        <v>73</v>
      </c>
      <c r="BB92" s="64" t="s">
        <v>74</v>
      </c>
      <c r="BC92" s="64" t="s">
        <v>75</v>
      </c>
      <c r="BD92" s="65" t="s">
        <v>76</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77</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62">
        <f>ROUND(AG95+AG106+AG112,2)</f>
        <v>0</v>
      </c>
      <c r="AH94" s="262"/>
      <c r="AI94" s="262"/>
      <c r="AJ94" s="262"/>
      <c r="AK94" s="262"/>
      <c r="AL94" s="262"/>
      <c r="AM94" s="262"/>
      <c r="AN94" s="263">
        <f t="shared" ref="AN94:AN118" si="0">SUM(AG94,AT94)</f>
        <v>0</v>
      </c>
      <c r="AO94" s="263"/>
      <c r="AP94" s="263"/>
      <c r="AQ94" s="73" t="s">
        <v>1</v>
      </c>
      <c r="AR94" s="69"/>
      <c r="AS94" s="74">
        <f>ROUND(AS95+AS106+AS112,2)</f>
        <v>0</v>
      </c>
      <c r="AT94" s="75">
        <f t="shared" ref="AT94:AT118" si="1">ROUND(SUM(AV94:AW94),2)</f>
        <v>0</v>
      </c>
      <c r="AU94" s="76">
        <f>ROUND(AU95+AU106+AU112,5)</f>
        <v>0</v>
      </c>
      <c r="AV94" s="75">
        <f>ROUND(AZ94*L29,2)</f>
        <v>0</v>
      </c>
      <c r="AW94" s="75">
        <f>ROUND(BA94*L30,2)</f>
        <v>0</v>
      </c>
      <c r="AX94" s="75">
        <f>ROUND(BB94*L29,2)</f>
        <v>0</v>
      </c>
      <c r="AY94" s="75">
        <f>ROUND(BC94*L30,2)</f>
        <v>0</v>
      </c>
      <c r="AZ94" s="75">
        <f>ROUND(AZ95+AZ106+AZ112,2)</f>
        <v>0</v>
      </c>
      <c r="BA94" s="75">
        <f>ROUND(BA95+BA106+BA112,2)</f>
        <v>0</v>
      </c>
      <c r="BB94" s="75">
        <f>ROUND(BB95+BB106+BB112,2)</f>
        <v>0</v>
      </c>
      <c r="BC94" s="75">
        <f>ROUND(BC95+BC106+BC112,2)</f>
        <v>0</v>
      </c>
      <c r="BD94" s="77">
        <f>ROUND(BD95+BD106+BD112,2)</f>
        <v>0</v>
      </c>
      <c r="BS94" s="78" t="s">
        <v>78</v>
      </c>
      <c r="BT94" s="78" t="s">
        <v>79</v>
      </c>
      <c r="BU94" s="79" t="s">
        <v>80</v>
      </c>
      <c r="BV94" s="78" t="s">
        <v>81</v>
      </c>
      <c r="BW94" s="78" t="s">
        <v>4</v>
      </c>
      <c r="BX94" s="78" t="s">
        <v>82</v>
      </c>
      <c r="CL94" s="78" t="s">
        <v>1</v>
      </c>
    </row>
    <row r="95" spans="1:91" s="7" customFormat="1" ht="16.5" customHeight="1">
      <c r="B95" s="80"/>
      <c r="C95" s="81"/>
      <c r="D95" s="245" t="s">
        <v>83</v>
      </c>
      <c r="E95" s="245"/>
      <c r="F95" s="245"/>
      <c r="G95" s="245"/>
      <c r="H95" s="245"/>
      <c r="I95" s="82"/>
      <c r="J95" s="245" t="s">
        <v>84</v>
      </c>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58">
        <f>ROUND(AG96+AG97+AG98+AG104+AG105,2)</f>
        <v>0</v>
      </c>
      <c r="AH95" s="257"/>
      <c r="AI95" s="257"/>
      <c r="AJ95" s="257"/>
      <c r="AK95" s="257"/>
      <c r="AL95" s="257"/>
      <c r="AM95" s="257"/>
      <c r="AN95" s="256">
        <f t="shared" si="0"/>
        <v>0</v>
      </c>
      <c r="AO95" s="257"/>
      <c r="AP95" s="257"/>
      <c r="AQ95" s="83" t="s">
        <v>85</v>
      </c>
      <c r="AR95" s="80"/>
      <c r="AS95" s="84">
        <f>ROUND(AS96+AS97+AS98+AS104+AS105,2)</f>
        <v>0</v>
      </c>
      <c r="AT95" s="85">
        <f t="shared" si="1"/>
        <v>0</v>
      </c>
      <c r="AU95" s="86">
        <f>ROUND(AU96+AU97+AU98+AU104+AU105,5)</f>
        <v>0</v>
      </c>
      <c r="AV95" s="85">
        <f>ROUND(AZ95*L29,2)</f>
        <v>0</v>
      </c>
      <c r="AW95" s="85">
        <f>ROUND(BA95*L30,2)</f>
        <v>0</v>
      </c>
      <c r="AX95" s="85">
        <f>ROUND(BB95*L29,2)</f>
        <v>0</v>
      </c>
      <c r="AY95" s="85">
        <f>ROUND(BC95*L30,2)</f>
        <v>0</v>
      </c>
      <c r="AZ95" s="85">
        <f>ROUND(AZ96+AZ97+AZ98+AZ104+AZ105,2)</f>
        <v>0</v>
      </c>
      <c r="BA95" s="85">
        <f>ROUND(BA96+BA97+BA98+BA104+BA105,2)</f>
        <v>0</v>
      </c>
      <c r="BB95" s="85">
        <f>ROUND(BB96+BB97+BB98+BB104+BB105,2)</f>
        <v>0</v>
      </c>
      <c r="BC95" s="85">
        <f>ROUND(BC96+BC97+BC98+BC104+BC105,2)</f>
        <v>0</v>
      </c>
      <c r="BD95" s="87">
        <f>ROUND(BD96+BD97+BD98+BD104+BD105,2)</f>
        <v>0</v>
      </c>
      <c r="BS95" s="88" t="s">
        <v>78</v>
      </c>
      <c r="BT95" s="88" t="s">
        <v>86</v>
      </c>
      <c r="BU95" s="88" t="s">
        <v>80</v>
      </c>
      <c r="BV95" s="88" t="s">
        <v>81</v>
      </c>
      <c r="BW95" s="88" t="s">
        <v>87</v>
      </c>
      <c r="BX95" s="88" t="s">
        <v>4</v>
      </c>
      <c r="CL95" s="88" t="s">
        <v>1</v>
      </c>
      <c r="CM95" s="88" t="s">
        <v>88</v>
      </c>
    </row>
    <row r="96" spans="1:91" s="4" customFormat="1" ht="23.25" customHeight="1">
      <c r="A96" s="89" t="s">
        <v>89</v>
      </c>
      <c r="B96" s="52"/>
      <c r="C96" s="10"/>
      <c r="D96" s="10"/>
      <c r="E96" s="246" t="s">
        <v>90</v>
      </c>
      <c r="F96" s="246"/>
      <c r="G96" s="246"/>
      <c r="H96" s="246"/>
      <c r="I96" s="246"/>
      <c r="J96" s="10"/>
      <c r="K96" s="246" t="s">
        <v>91</v>
      </c>
      <c r="L96" s="246"/>
      <c r="M96" s="246"/>
      <c r="N96" s="246"/>
      <c r="O96" s="246"/>
      <c r="P96" s="246"/>
      <c r="Q96" s="246"/>
      <c r="R96" s="246"/>
      <c r="S96" s="246"/>
      <c r="T96" s="246"/>
      <c r="U96" s="246"/>
      <c r="V96" s="246"/>
      <c r="W96" s="246"/>
      <c r="X96" s="246"/>
      <c r="Y96" s="246"/>
      <c r="Z96" s="246"/>
      <c r="AA96" s="246"/>
      <c r="AB96" s="246"/>
      <c r="AC96" s="246"/>
      <c r="AD96" s="246"/>
      <c r="AE96" s="246"/>
      <c r="AF96" s="246"/>
      <c r="AG96" s="259">
        <f>'SO 01.01 - Železniční svr...'!J32</f>
        <v>0</v>
      </c>
      <c r="AH96" s="260"/>
      <c r="AI96" s="260"/>
      <c r="AJ96" s="260"/>
      <c r="AK96" s="260"/>
      <c r="AL96" s="260"/>
      <c r="AM96" s="260"/>
      <c r="AN96" s="259">
        <f t="shared" si="0"/>
        <v>0</v>
      </c>
      <c r="AO96" s="260"/>
      <c r="AP96" s="260"/>
      <c r="AQ96" s="90" t="s">
        <v>92</v>
      </c>
      <c r="AR96" s="52"/>
      <c r="AS96" s="91">
        <v>0</v>
      </c>
      <c r="AT96" s="92">
        <f t="shared" si="1"/>
        <v>0</v>
      </c>
      <c r="AU96" s="93">
        <f>'SO 01.01 - Železniční svr...'!P123</f>
        <v>0</v>
      </c>
      <c r="AV96" s="92">
        <f>'SO 01.01 - Železniční svr...'!J35</f>
        <v>0</v>
      </c>
      <c r="AW96" s="92">
        <f>'SO 01.01 - Železniční svr...'!J36</f>
        <v>0</v>
      </c>
      <c r="AX96" s="92">
        <f>'SO 01.01 - Železniční svr...'!J37</f>
        <v>0</v>
      </c>
      <c r="AY96" s="92">
        <f>'SO 01.01 - Železniční svr...'!J38</f>
        <v>0</v>
      </c>
      <c r="AZ96" s="92">
        <f>'SO 01.01 - Železniční svr...'!F35</f>
        <v>0</v>
      </c>
      <c r="BA96" s="92">
        <f>'SO 01.01 - Železniční svr...'!F36</f>
        <v>0</v>
      </c>
      <c r="BB96" s="92">
        <f>'SO 01.01 - Železniční svr...'!F37</f>
        <v>0</v>
      </c>
      <c r="BC96" s="92">
        <f>'SO 01.01 - Železniční svr...'!F38</f>
        <v>0</v>
      </c>
      <c r="BD96" s="94">
        <f>'SO 01.01 - Železniční svr...'!F39</f>
        <v>0</v>
      </c>
      <c r="BT96" s="26" t="s">
        <v>88</v>
      </c>
      <c r="BV96" s="26" t="s">
        <v>81</v>
      </c>
      <c r="BW96" s="26" t="s">
        <v>93</v>
      </c>
      <c r="BX96" s="26" t="s">
        <v>87</v>
      </c>
      <c r="CL96" s="26" t="s">
        <v>1</v>
      </c>
    </row>
    <row r="97" spans="1:91" s="4" customFormat="1" ht="23.25" customHeight="1">
      <c r="A97" s="89" t="s">
        <v>89</v>
      </c>
      <c r="B97" s="52"/>
      <c r="C97" s="10"/>
      <c r="D97" s="10"/>
      <c r="E97" s="246" t="s">
        <v>94</v>
      </c>
      <c r="F97" s="246"/>
      <c r="G97" s="246"/>
      <c r="H97" s="246"/>
      <c r="I97" s="246"/>
      <c r="J97" s="10"/>
      <c r="K97" s="246" t="s">
        <v>95</v>
      </c>
      <c r="L97" s="246"/>
      <c r="M97" s="246"/>
      <c r="N97" s="246"/>
      <c r="O97" s="246"/>
      <c r="P97" s="246"/>
      <c r="Q97" s="246"/>
      <c r="R97" s="246"/>
      <c r="S97" s="246"/>
      <c r="T97" s="246"/>
      <c r="U97" s="246"/>
      <c r="V97" s="246"/>
      <c r="W97" s="246"/>
      <c r="X97" s="246"/>
      <c r="Y97" s="246"/>
      <c r="Z97" s="246"/>
      <c r="AA97" s="246"/>
      <c r="AB97" s="246"/>
      <c r="AC97" s="246"/>
      <c r="AD97" s="246"/>
      <c r="AE97" s="246"/>
      <c r="AF97" s="246"/>
      <c r="AG97" s="259">
        <f>'SO 01.02 - Železniční pře...'!J32</f>
        <v>0</v>
      </c>
      <c r="AH97" s="260"/>
      <c r="AI97" s="260"/>
      <c r="AJ97" s="260"/>
      <c r="AK97" s="260"/>
      <c r="AL97" s="260"/>
      <c r="AM97" s="260"/>
      <c r="AN97" s="259">
        <f t="shared" si="0"/>
        <v>0</v>
      </c>
      <c r="AO97" s="260"/>
      <c r="AP97" s="260"/>
      <c r="AQ97" s="90" t="s">
        <v>92</v>
      </c>
      <c r="AR97" s="52"/>
      <c r="AS97" s="91">
        <v>0</v>
      </c>
      <c r="AT97" s="92">
        <f t="shared" si="1"/>
        <v>0</v>
      </c>
      <c r="AU97" s="93">
        <f>'SO 01.02 - Železniční pře...'!P124</f>
        <v>0</v>
      </c>
      <c r="AV97" s="92">
        <f>'SO 01.02 - Železniční pře...'!J35</f>
        <v>0</v>
      </c>
      <c r="AW97" s="92">
        <f>'SO 01.02 - Železniční pře...'!J36</f>
        <v>0</v>
      </c>
      <c r="AX97" s="92">
        <f>'SO 01.02 - Železniční pře...'!J37</f>
        <v>0</v>
      </c>
      <c r="AY97" s="92">
        <f>'SO 01.02 - Železniční pře...'!J38</f>
        <v>0</v>
      </c>
      <c r="AZ97" s="92">
        <f>'SO 01.02 - Železniční pře...'!F35</f>
        <v>0</v>
      </c>
      <c r="BA97" s="92">
        <f>'SO 01.02 - Železniční pře...'!F36</f>
        <v>0</v>
      </c>
      <c r="BB97" s="92">
        <f>'SO 01.02 - Železniční pře...'!F37</f>
        <v>0</v>
      </c>
      <c r="BC97" s="92">
        <f>'SO 01.02 - Železniční pře...'!F38</f>
        <v>0</v>
      </c>
      <c r="BD97" s="94">
        <f>'SO 01.02 - Železniční pře...'!F39</f>
        <v>0</v>
      </c>
      <c r="BT97" s="26" t="s">
        <v>88</v>
      </c>
      <c r="BV97" s="26" t="s">
        <v>81</v>
      </c>
      <c r="BW97" s="26" t="s">
        <v>96</v>
      </c>
      <c r="BX97" s="26" t="s">
        <v>87</v>
      </c>
      <c r="CL97" s="26" t="s">
        <v>1</v>
      </c>
    </row>
    <row r="98" spans="1:91" s="4" customFormat="1" ht="23.25" customHeight="1">
      <c r="B98" s="52"/>
      <c r="C98" s="10"/>
      <c r="D98" s="10"/>
      <c r="E98" s="246" t="s">
        <v>97</v>
      </c>
      <c r="F98" s="246"/>
      <c r="G98" s="246"/>
      <c r="H98" s="246"/>
      <c r="I98" s="246"/>
      <c r="J98" s="10"/>
      <c r="K98" s="246" t="s">
        <v>98</v>
      </c>
      <c r="L98" s="246"/>
      <c r="M98" s="246"/>
      <c r="N98" s="246"/>
      <c r="O98" s="246"/>
      <c r="P98" s="246"/>
      <c r="Q98" s="246"/>
      <c r="R98" s="246"/>
      <c r="S98" s="246"/>
      <c r="T98" s="246"/>
      <c r="U98" s="246"/>
      <c r="V98" s="246"/>
      <c r="W98" s="246"/>
      <c r="X98" s="246"/>
      <c r="Y98" s="246"/>
      <c r="Z98" s="246"/>
      <c r="AA98" s="246"/>
      <c r="AB98" s="246"/>
      <c r="AC98" s="246"/>
      <c r="AD98" s="246"/>
      <c r="AE98" s="246"/>
      <c r="AF98" s="246"/>
      <c r="AG98" s="261">
        <f>ROUND(SUM(AG99:AG103),2)</f>
        <v>0</v>
      </c>
      <c r="AH98" s="260"/>
      <c r="AI98" s="260"/>
      <c r="AJ98" s="260"/>
      <c r="AK98" s="260"/>
      <c r="AL98" s="260"/>
      <c r="AM98" s="260"/>
      <c r="AN98" s="259">
        <f t="shared" si="0"/>
        <v>0</v>
      </c>
      <c r="AO98" s="260"/>
      <c r="AP98" s="260"/>
      <c r="AQ98" s="90" t="s">
        <v>92</v>
      </c>
      <c r="AR98" s="52"/>
      <c r="AS98" s="91">
        <f>ROUND(SUM(AS99:AS103),2)</f>
        <v>0</v>
      </c>
      <c r="AT98" s="92">
        <f t="shared" si="1"/>
        <v>0</v>
      </c>
      <c r="AU98" s="93">
        <f>ROUND(SUM(AU99:AU103),5)</f>
        <v>0</v>
      </c>
      <c r="AV98" s="92">
        <f>ROUND(AZ98*L29,2)</f>
        <v>0</v>
      </c>
      <c r="AW98" s="92">
        <f>ROUND(BA98*L30,2)</f>
        <v>0</v>
      </c>
      <c r="AX98" s="92">
        <f>ROUND(BB98*L29,2)</f>
        <v>0</v>
      </c>
      <c r="AY98" s="92">
        <f>ROUND(BC98*L30,2)</f>
        <v>0</v>
      </c>
      <c r="AZ98" s="92">
        <f>ROUND(SUM(AZ99:AZ103),2)</f>
        <v>0</v>
      </c>
      <c r="BA98" s="92">
        <f>ROUND(SUM(BA99:BA103),2)</f>
        <v>0</v>
      </c>
      <c r="BB98" s="92">
        <f>ROUND(SUM(BB99:BB103),2)</f>
        <v>0</v>
      </c>
      <c r="BC98" s="92">
        <f>ROUND(SUM(BC99:BC103),2)</f>
        <v>0</v>
      </c>
      <c r="BD98" s="94">
        <f>ROUND(SUM(BD99:BD103),2)</f>
        <v>0</v>
      </c>
      <c r="BS98" s="26" t="s">
        <v>78</v>
      </c>
      <c r="BT98" s="26" t="s">
        <v>88</v>
      </c>
      <c r="BU98" s="26" t="s">
        <v>80</v>
      </c>
      <c r="BV98" s="26" t="s">
        <v>81</v>
      </c>
      <c r="BW98" s="26" t="s">
        <v>99</v>
      </c>
      <c r="BX98" s="26" t="s">
        <v>87</v>
      </c>
      <c r="CL98" s="26" t="s">
        <v>1</v>
      </c>
    </row>
    <row r="99" spans="1:91" s="4" customFormat="1" ht="23.25" customHeight="1">
      <c r="A99" s="89" t="s">
        <v>89</v>
      </c>
      <c r="B99" s="52"/>
      <c r="C99" s="10"/>
      <c r="D99" s="10"/>
      <c r="E99" s="10"/>
      <c r="F99" s="246" t="s">
        <v>100</v>
      </c>
      <c r="G99" s="246"/>
      <c r="H99" s="246"/>
      <c r="I99" s="246"/>
      <c r="J99" s="246"/>
      <c r="K99" s="10"/>
      <c r="L99" s="246" t="s">
        <v>101</v>
      </c>
      <c r="M99" s="246"/>
      <c r="N99" s="246"/>
      <c r="O99" s="246"/>
      <c r="P99" s="246"/>
      <c r="Q99" s="246"/>
      <c r="R99" s="246"/>
      <c r="S99" s="246"/>
      <c r="T99" s="246"/>
      <c r="U99" s="246"/>
      <c r="V99" s="246"/>
      <c r="W99" s="246"/>
      <c r="X99" s="246"/>
      <c r="Y99" s="246"/>
      <c r="Z99" s="246"/>
      <c r="AA99" s="246"/>
      <c r="AB99" s="246"/>
      <c r="AC99" s="246"/>
      <c r="AD99" s="246"/>
      <c r="AE99" s="246"/>
      <c r="AF99" s="246"/>
      <c r="AG99" s="259">
        <f>'SO 01.03.01 - Most v km 8...'!J34</f>
        <v>0</v>
      </c>
      <c r="AH99" s="260"/>
      <c r="AI99" s="260"/>
      <c r="AJ99" s="260"/>
      <c r="AK99" s="260"/>
      <c r="AL99" s="260"/>
      <c r="AM99" s="260"/>
      <c r="AN99" s="259">
        <f t="shared" si="0"/>
        <v>0</v>
      </c>
      <c r="AO99" s="260"/>
      <c r="AP99" s="260"/>
      <c r="AQ99" s="90" t="s">
        <v>92</v>
      </c>
      <c r="AR99" s="52"/>
      <c r="AS99" s="91">
        <v>0</v>
      </c>
      <c r="AT99" s="92">
        <f t="shared" si="1"/>
        <v>0</v>
      </c>
      <c r="AU99" s="93">
        <f>'SO 01.03.01 - Most v km 8...'!P137</f>
        <v>0</v>
      </c>
      <c r="AV99" s="92">
        <f>'SO 01.03.01 - Most v km 8...'!J37</f>
        <v>0</v>
      </c>
      <c r="AW99" s="92">
        <f>'SO 01.03.01 - Most v km 8...'!J38</f>
        <v>0</v>
      </c>
      <c r="AX99" s="92">
        <f>'SO 01.03.01 - Most v km 8...'!J39</f>
        <v>0</v>
      </c>
      <c r="AY99" s="92">
        <f>'SO 01.03.01 - Most v km 8...'!J40</f>
        <v>0</v>
      </c>
      <c r="AZ99" s="92">
        <f>'SO 01.03.01 - Most v km 8...'!F37</f>
        <v>0</v>
      </c>
      <c r="BA99" s="92">
        <f>'SO 01.03.01 - Most v km 8...'!F38</f>
        <v>0</v>
      </c>
      <c r="BB99" s="92">
        <f>'SO 01.03.01 - Most v km 8...'!F39</f>
        <v>0</v>
      </c>
      <c r="BC99" s="92">
        <f>'SO 01.03.01 - Most v km 8...'!F40</f>
        <v>0</v>
      </c>
      <c r="BD99" s="94">
        <f>'SO 01.03.01 - Most v km 8...'!F41</f>
        <v>0</v>
      </c>
      <c r="BT99" s="26" t="s">
        <v>102</v>
      </c>
      <c r="BV99" s="26" t="s">
        <v>81</v>
      </c>
      <c r="BW99" s="26" t="s">
        <v>103</v>
      </c>
      <c r="BX99" s="26" t="s">
        <v>99</v>
      </c>
      <c r="CL99" s="26" t="s">
        <v>1</v>
      </c>
    </row>
    <row r="100" spans="1:91" s="4" customFormat="1" ht="23.25" customHeight="1">
      <c r="A100" s="89" t="s">
        <v>89</v>
      </c>
      <c r="B100" s="52"/>
      <c r="C100" s="10"/>
      <c r="D100" s="10"/>
      <c r="E100" s="10"/>
      <c r="F100" s="246" t="s">
        <v>104</v>
      </c>
      <c r="G100" s="246"/>
      <c r="H100" s="246"/>
      <c r="I100" s="246"/>
      <c r="J100" s="246"/>
      <c r="K100" s="10"/>
      <c r="L100" s="246" t="s">
        <v>105</v>
      </c>
      <c r="M100" s="246"/>
      <c r="N100" s="246"/>
      <c r="O100" s="246"/>
      <c r="P100" s="246"/>
      <c r="Q100" s="246"/>
      <c r="R100" s="246"/>
      <c r="S100" s="246"/>
      <c r="T100" s="246"/>
      <c r="U100" s="246"/>
      <c r="V100" s="246"/>
      <c r="W100" s="246"/>
      <c r="X100" s="246"/>
      <c r="Y100" s="246"/>
      <c r="Z100" s="246"/>
      <c r="AA100" s="246"/>
      <c r="AB100" s="246"/>
      <c r="AC100" s="246"/>
      <c r="AD100" s="246"/>
      <c r="AE100" s="246"/>
      <c r="AF100" s="246"/>
      <c r="AG100" s="259">
        <f>'SO 01.03.02 - Most v km 8...'!J34</f>
        <v>0</v>
      </c>
      <c r="AH100" s="260"/>
      <c r="AI100" s="260"/>
      <c r="AJ100" s="260"/>
      <c r="AK100" s="260"/>
      <c r="AL100" s="260"/>
      <c r="AM100" s="260"/>
      <c r="AN100" s="259">
        <f t="shared" si="0"/>
        <v>0</v>
      </c>
      <c r="AO100" s="260"/>
      <c r="AP100" s="260"/>
      <c r="AQ100" s="90" t="s">
        <v>92</v>
      </c>
      <c r="AR100" s="52"/>
      <c r="AS100" s="91">
        <v>0</v>
      </c>
      <c r="AT100" s="92">
        <f t="shared" si="1"/>
        <v>0</v>
      </c>
      <c r="AU100" s="93">
        <f>'SO 01.03.02 - Most v km 8...'!P139</f>
        <v>0</v>
      </c>
      <c r="AV100" s="92">
        <f>'SO 01.03.02 - Most v km 8...'!J37</f>
        <v>0</v>
      </c>
      <c r="AW100" s="92">
        <f>'SO 01.03.02 - Most v km 8...'!J38</f>
        <v>0</v>
      </c>
      <c r="AX100" s="92">
        <f>'SO 01.03.02 - Most v km 8...'!J39</f>
        <v>0</v>
      </c>
      <c r="AY100" s="92">
        <f>'SO 01.03.02 - Most v km 8...'!J40</f>
        <v>0</v>
      </c>
      <c r="AZ100" s="92">
        <f>'SO 01.03.02 - Most v km 8...'!F37</f>
        <v>0</v>
      </c>
      <c r="BA100" s="92">
        <f>'SO 01.03.02 - Most v km 8...'!F38</f>
        <v>0</v>
      </c>
      <c r="BB100" s="92">
        <f>'SO 01.03.02 - Most v km 8...'!F39</f>
        <v>0</v>
      </c>
      <c r="BC100" s="92">
        <f>'SO 01.03.02 - Most v km 8...'!F40</f>
        <v>0</v>
      </c>
      <c r="BD100" s="94">
        <f>'SO 01.03.02 - Most v km 8...'!F41</f>
        <v>0</v>
      </c>
      <c r="BT100" s="26" t="s">
        <v>102</v>
      </c>
      <c r="BV100" s="26" t="s">
        <v>81</v>
      </c>
      <c r="BW100" s="26" t="s">
        <v>106</v>
      </c>
      <c r="BX100" s="26" t="s">
        <v>99</v>
      </c>
      <c r="CL100" s="26" t="s">
        <v>1</v>
      </c>
    </row>
    <row r="101" spans="1:91" s="4" customFormat="1" ht="23.25" customHeight="1">
      <c r="A101" s="89" t="s">
        <v>89</v>
      </c>
      <c r="B101" s="52"/>
      <c r="C101" s="10"/>
      <c r="D101" s="10"/>
      <c r="E101" s="10"/>
      <c r="F101" s="246" t="s">
        <v>107</v>
      </c>
      <c r="G101" s="246"/>
      <c r="H101" s="246"/>
      <c r="I101" s="246"/>
      <c r="J101" s="246"/>
      <c r="K101" s="10"/>
      <c r="L101" s="246" t="s">
        <v>108</v>
      </c>
      <c r="M101" s="246"/>
      <c r="N101" s="246"/>
      <c r="O101" s="246"/>
      <c r="P101" s="246"/>
      <c r="Q101" s="246"/>
      <c r="R101" s="246"/>
      <c r="S101" s="246"/>
      <c r="T101" s="246"/>
      <c r="U101" s="246"/>
      <c r="V101" s="246"/>
      <c r="W101" s="246"/>
      <c r="X101" s="246"/>
      <c r="Y101" s="246"/>
      <c r="Z101" s="246"/>
      <c r="AA101" s="246"/>
      <c r="AB101" s="246"/>
      <c r="AC101" s="246"/>
      <c r="AD101" s="246"/>
      <c r="AE101" s="246"/>
      <c r="AF101" s="246"/>
      <c r="AG101" s="259">
        <f>'SO 01.03.03 - Most v km 8...'!J34</f>
        <v>0</v>
      </c>
      <c r="AH101" s="260"/>
      <c r="AI101" s="260"/>
      <c r="AJ101" s="260"/>
      <c r="AK101" s="260"/>
      <c r="AL101" s="260"/>
      <c r="AM101" s="260"/>
      <c r="AN101" s="259">
        <f t="shared" si="0"/>
        <v>0</v>
      </c>
      <c r="AO101" s="260"/>
      <c r="AP101" s="260"/>
      <c r="AQ101" s="90" t="s">
        <v>92</v>
      </c>
      <c r="AR101" s="52"/>
      <c r="AS101" s="91">
        <v>0</v>
      </c>
      <c r="AT101" s="92">
        <f t="shared" si="1"/>
        <v>0</v>
      </c>
      <c r="AU101" s="93">
        <f>'SO 01.03.03 - Most v km 8...'!P137</f>
        <v>0</v>
      </c>
      <c r="AV101" s="92">
        <f>'SO 01.03.03 - Most v km 8...'!J37</f>
        <v>0</v>
      </c>
      <c r="AW101" s="92">
        <f>'SO 01.03.03 - Most v km 8...'!J38</f>
        <v>0</v>
      </c>
      <c r="AX101" s="92">
        <f>'SO 01.03.03 - Most v km 8...'!J39</f>
        <v>0</v>
      </c>
      <c r="AY101" s="92">
        <f>'SO 01.03.03 - Most v km 8...'!J40</f>
        <v>0</v>
      </c>
      <c r="AZ101" s="92">
        <f>'SO 01.03.03 - Most v km 8...'!F37</f>
        <v>0</v>
      </c>
      <c r="BA101" s="92">
        <f>'SO 01.03.03 - Most v km 8...'!F38</f>
        <v>0</v>
      </c>
      <c r="BB101" s="92">
        <f>'SO 01.03.03 - Most v km 8...'!F39</f>
        <v>0</v>
      </c>
      <c r="BC101" s="92">
        <f>'SO 01.03.03 - Most v km 8...'!F40</f>
        <v>0</v>
      </c>
      <c r="BD101" s="94">
        <f>'SO 01.03.03 - Most v km 8...'!F41</f>
        <v>0</v>
      </c>
      <c r="BT101" s="26" t="s">
        <v>102</v>
      </c>
      <c r="BV101" s="26" t="s">
        <v>81</v>
      </c>
      <c r="BW101" s="26" t="s">
        <v>109</v>
      </c>
      <c r="BX101" s="26" t="s">
        <v>99</v>
      </c>
      <c r="CL101" s="26" t="s">
        <v>1</v>
      </c>
    </row>
    <row r="102" spans="1:91" s="4" customFormat="1" ht="23.25" customHeight="1">
      <c r="A102" s="89" t="s">
        <v>89</v>
      </c>
      <c r="B102" s="52"/>
      <c r="C102" s="10"/>
      <c r="D102" s="10"/>
      <c r="E102" s="10"/>
      <c r="F102" s="246" t="s">
        <v>110</v>
      </c>
      <c r="G102" s="246"/>
      <c r="H102" s="246"/>
      <c r="I102" s="246"/>
      <c r="J102" s="246"/>
      <c r="K102" s="10"/>
      <c r="L102" s="246" t="s">
        <v>111</v>
      </c>
      <c r="M102" s="246"/>
      <c r="N102" s="246"/>
      <c r="O102" s="246"/>
      <c r="P102" s="246"/>
      <c r="Q102" s="246"/>
      <c r="R102" s="246"/>
      <c r="S102" s="246"/>
      <c r="T102" s="246"/>
      <c r="U102" s="246"/>
      <c r="V102" s="246"/>
      <c r="W102" s="246"/>
      <c r="X102" s="246"/>
      <c r="Y102" s="246"/>
      <c r="Z102" s="246"/>
      <c r="AA102" s="246"/>
      <c r="AB102" s="246"/>
      <c r="AC102" s="246"/>
      <c r="AD102" s="246"/>
      <c r="AE102" s="246"/>
      <c r="AF102" s="246"/>
      <c r="AG102" s="259">
        <f>'SO 01.03.04 - Most v km 8...'!J34</f>
        <v>0</v>
      </c>
      <c r="AH102" s="260"/>
      <c r="AI102" s="260"/>
      <c r="AJ102" s="260"/>
      <c r="AK102" s="260"/>
      <c r="AL102" s="260"/>
      <c r="AM102" s="260"/>
      <c r="AN102" s="259">
        <f t="shared" si="0"/>
        <v>0</v>
      </c>
      <c r="AO102" s="260"/>
      <c r="AP102" s="260"/>
      <c r="AQ102" s="90" t="s">
        <v>92</v>
      </c>
      <c r="AR102" s="52"/>
      <c r="AS102" s="91">
        <v>0</v>
      </c>
      <c r="AT102" s="92">
        <f t="shared" si="1"/>
        <v>0</v>
      </c>
      <c r="AU102" s="93">
        <f>'SO 01.03.04 - Most v km 8...'!P137</f>
        <v>0</v>
      </c>
      <c r="AV102" s="92">
        <f>'SO 01.03.04 - Most v km 8...'!J37</f>
        <v>0</v>
      </c>
      <c r="AW102" s="92">
        <f>'SO 01.03.04 - Most v km 8...'!J38</f>
        <v>0</v>
      </c>
      <c r="AX102" s="92">
        <f>'SO 01.03.04 - Most v km 8...'!J39</f>
        <v>0</v>
      </c>
      <c r="AY102" s="92">
        <f>'SO 01.03.04 - Most v km 8...'!J40</f>
        <v>0</v>
      </c>
      <c r="AZ102" s="92">
        <f>'SO 01.03.04 - Most v km 8...'!F37</f>
        <v>0</v>
      </c>
      <c r="BA102" s="92">
        <f>'SO 01.03.04 - Most v km 8...'!F38</f>
        <v>0</v>
      </c>
      <c r="BB102" s="92">
        <f>'SO 01.03.04 - Most v km 8...'!F39</f>
        <v>0</v>
      </c>
      <c r="BC102" s="92">
        <f>'SO 01.03.04 - Most v km 8...'!F40</f>
        <v>0</v>
      </c>
      <c r="BD102" s="94">
        <f>'SO 01.03.04 - Most v km 8...'!F41</f>
        <v>0</v>
      </c>
      <c r="BT102" s="26" t="s">
        <v>102</v>
      </c>
      <c r="BV102" s="26" t="s">
        <v>81</v>
      </c>
      <c r="BW102" s="26" t="s">
        <v>112</v>
      </c>
      <c r="BX102" s="26" t="s">
        <v>99</v>
      </c>
      <c r="CL102" s="26" t="s">
        <v>1</v>
      </c>
    </row>
    <row r="103" spans="1:91" s="4" customFormat="1" ht="23.25" customHeight="1">
      <c r="A103" s="89" t="s">
        <v>89</v>
      </c>
      <c r="B103" s="52"/>
      <c r="C103" s="10"/>
      <c r="D103" s="10"/>
      <c r="E103" s="10"/>
      <c r="F103" s="246" t="s">
        <v>113</v>
      </c>
      <c r="G103" s="246"/>
      <c r="H103" s="246"/>
      <c r="I103" s="246"/>
      <c r="J103" s="246"/>
      <c r="K103" s="10"/>
      <c r="L103" s="246" t="s">
        <v>114</v>
      </c>
      <c r="M103" s="246"/>
      <c r="N103" s="246"/>
      <c r="O103" s="246"/>
      <c r="P103" s="246"/>
      <c r="Q103" s="246"/>
      <c r="R103" s="246"/>
      <c r="S103" s="246"/>
      <c r="T103" s="246"/>
      <c r="U103" s="246"/>
      <c r="V103" s="246"/>
      <c r="W103" s="246"/>
      <c r="X103" s="246"/>
      <c r="Y103" s="246"/>
      <c r="Z103" s="246"/>
      <c r="AA103" s="246"/>
      <c r="AB103" s="246"/>
      <c r="AC103" s="246"/>
      <c r="AD103" s="246"/>
      <c r="AE103" s="246"/>
      <c r="AF103" s="246"/>
      <c r="AG103" s="259">
        <f>'SO 01.03.05 - Most v km 8...'!J34</f>
        <v>0</v>
      </c>
      <c r="AH103" s="260"/>
      <c r="AI103" s="260"/>
      <c r="AJ103" s="260"/>
      <c r="AK103" s="260"/>
      <c r="AL103" s="260"/>
      <c r="AM103" s="260"/>
      <c r="AN103" s="259">
        <f t="shared" si="0"/>
        <v>0</v>
      </c>
      <c r="AO103" s="260"/>
      <c r="AP103" s="260"/>
      <c r="AQ103" s="90" t="s">
        <v>92</v>
      </c>
      <c r="AR103" s="52"/>
      <c r="AS103" s="91">
        <v>0</v>
      </c>
      <c r="AT103" s="92">
        <f t="shared" si="1"/>
        <v>0</v>
      </c>
      <c r="AU103" s="93">
        <f>'SO 01.03.05 - Most v km 8...'!P137</f>
        <v>0</v>
      </c>
      <c r="AV103" s="92">
        <f>'SO 01.03.05 - Most v km 8...'!J37</f>
        <v>0</v>
      </c>
      <c r="AW103" s="92">
        <f>'SO 01.03.05 - Most v km 8...'!J38</f>
        <v>0</v>
      </c>
      <c r="AX103" s="92">
        <f>'SO 01.03.05 - Most v km 8...'!J39</f>
        <v>0</v>
      </c>
      <c r="AY103" s="92">
        <f>'SO 01.03.05 - Most v km 8...'!J40</f>
        <v>0</v>
      </c>
      <c r="AZ103" s="92">
        <f>'SO 01.03.05 - Most v km 8...'!F37</f>
        <v>0</v>
      </c>
      <c r="BA103" s="92">
        <f>'SO 01.03.05 - Most v km 8...'!F38</f>
        <v>0</v>
      </c>
      <c r="BB103" s="92">
        <f>'SO 01.03.05 - Most v km 8...'!F39</f>
        <v>0</v>
      </c>
      <c r="BC103" s="92">
        <f>'SO 01.03.05 - Most v km 8...'!F40</f>
        <v>0</v>
      </c>
      <c r="BD103" s="94">
        <f>'SO 01.03.05 - Most v km 8...'!F41</f>
        <v>0</v>
      </c>
      <c r="BT103" s="26" t="s">
        <v>102</v>
      </c>
      <c r="BV103" s="26" t="s">
        <v>81</v>
      </c>
      <c r="BW103" s="26" t="s">
        <v>115</v>
      </c>
      <c r="BX103" s="26" t="s">
        <v>99</v>
      </c>
      <c r="CL103" s="26" t="s">
        <v>1</v>
      </c>
    </row>
    <row r="104" spans="1:91" s="4" customFormat="1" ht="23.25" customHeight="1">
      <c r="A104" s="89" t="s">
        <v>89</v>
      </c>
      <c r="B104" s="52"/>
      <c r="C104" s="10"/>
      <c r="D104" s="10"/>
      <c r="E104" s="246" t="s">
        <v>116</v>
      </c>
      <c r="F104" s="246"/>
      <c r="G104" s="246"/>
      <c r="H104" s="246"/>
      <c r="I104" s="246"/>
      <c r="J104" s="10"/>
      <c r="K104" s="246" t="s">
        <v>117</v>
      </c>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59">
        <f>'SO 01.04 - Výstroj trati ...'!J32</f>
        <v>0</v>
      </c>
      <c r="AH104" s="260"/>
      <c r="AI104" s="260"/>
      <c r="AJ104" s="260"/>
      <c r="AK104" s="260"/>
      <c r="AL104" s="260"/>
      <c r="AM104" s="260"/>
      <c r="AN104" s="259">
        <f t="shared" si="0"/>
        <v>0</v>
      </c>
      <c r="AO104" s="260"/>
      <c r="AP104" s="260"/>
      <c r="AQ104" s="90" t="s">
        <v>92</v>
      </c>
      <c r="AR104" s="52"/>
      <c r="AS104" s="91">
        <v>0</v>
      </c>
      <c r="AT104" s="92">
        <f t="shared" si="1"/>
        <v>0</v>
      </c>
      <c r="AU104" s="93">
        <f>'SO 01.04 - Výstroj trati ...'!P123</f>
        <v>0</v>
      </c>
      <c r="AV104" s="92">
        <f>'SO 01.04 - Výstroj trati ...'!J35</f>
        <v>0</v>
      </c>
      <c r="AW104" s="92">
        <f>'SO 01.04 - Výstroj trati ...'!J36</f>
        <v>0</v>
      </c>
      <c r="AX104" s="92">
        <f>'SO 01.04 - Výstroj trati ...'!J37</f>
        <v>0</v>
      </c>
      <c r="AY104" s="92">
        <f>'SO 01.04 - Výstroj trati ...'!J38</f>
        <v>0</v>
      </c>
      <c r="AZ104" s="92">
        <f>'SO 01.04 - Výstroj trati ...'!F35</f>
        <v>0</v>
      </c>
      <c r="BA104" s="92">
        <f>'SO 01.04 - Výstroj trati ...'!F36</f>
        <v>0</v>
      </c>
      <c r="BB104" s="92">
        <f>'SO 01.04 - Výstroj trati ...'!F37</f>
        <v>0</v>
      </c>
      <c r="BC104" s="92">
        <f>'SO 01.04 - Výstroj trati ...'!F38</f>
        <v>0</v>
      </c>
      <c r="BD104" s="94">
        <f>'SO 01.04 - Výstroj trati ...'!F39</f>
        <v>0</v>
      </c>
      <c r="BT104" s="26" t="s">
        <v>88</v>
      </c>
      <c r="BV104" s="26" t="s">
        <v>81</v>
      </c>
      <c r="BW104" s="26" t="s">
        <v>118</v>
      </c>
      <c r="BX104" s="26" t="s">
        <v>87</v>
      </c>
      <c r="CL104" s="26" t="s">
        <v>1</v>
      </c>
    </row>
    <row r="105" spans="1:91" s="4" customFormat="1" ht="23.25" customHeight="1">
      <c r="A105" s="89" t="s">
        <v>89</v>
      </c>
      <c r="B105" s="52"/>
      <c r="C105" s="10"/>
      <c r="D105" s="10"/>
      <c r="E105" s="246" t="s">
        <v>119</v>
      </c>
      <c r="F105" s="246"/>
      <c r="G105" s="246"/>
      <c r="H105" s="246"/>
      <c r="I105" s="246"/>
      <c r="J105" s="10"/>
      <c r="K105" s="246" t="s">
        <v>120</v>
      </c>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59">
        <f>'SO 01.05 - VRN'!J32</f>
        <v>0</v>
      </c>
      <c r="AH105" s="260"/>
      <c r="AI105" s="260"/>
      <c r="AJ105" s="260"/>
      <c r="AK105" s="260"/>
      <c r="AL105" s="260"/>
      <c r="AM105" s="260"/>
      <c r="AN105" s="259">
        <f t="shared" si="0"/>
        <v>0</v>
      </c>
      <c r="AO105" s="260"/>
      <c r="AP105" s="260"/>
      <c r="AQ105" s="90" t="s">
        <v>92</v>
      </c>
      <c r="AR105" s="52"/>
      <c r="AS105" s="91">
        <v>0</v>
      </c>
      <c r="AT105" s="92">
        <f t="shared" si="1"/>
        <v>0</v>
      </c>
      <c r="AU105" s="93">
        <f>'SO 01.05 - VRN'!P121</f>
        <v>0</v>
      </c>
      <c r="AV105" s="92">
        <f>'SO 01.05 - VRN'!J35</f>
        <v>0</v>
      </c>
      <c r="AW105" s="92">
        <f>'SO 01.05 - VRN'!J36</f>
        <v>0</v>
      </c>
      <c r="AX105" s="92">
        <f>'SO 01.05 - VRN'!J37</f>
        <v>0</v>
      </c>
      <c r="AY105" s="92">
        <f>'SO 01.05 - VRN'!J38</f>
        <v>0</v>
      </c>
      <c r="AZ105" s="92">
        <f>'SO 01.05 - VRN'!F35</f>
        <v>0</v>
      </c>
      <c r="BA105" s="92">
        <f>'SO 01.05 - VRN'!F36</f>
        <v>0</v>
      </c>
      <c r="BB105" s="92">
        <f>'SO 01.05 - VRN'!F37</f>
        <v>0</v>
      </c>
      <c r="BC105" s="92">
        <f>'SO 01.05 - VRN'!F38</f>
        <v>0</v>
      </c>
      <c r="BD105" s="94">
        <f>'SO 01.05 - VRN'!F39</f>
        <v>0</v>
      </c>
      <c r="BT105" s="26" t="s">
        <v>88</v>
      </c>
      <c r="BV105" s="26" t="s">
        <v>81</v>
      </c>
      <c r="BW105" s="26" t="s">
        <v>121</v>
      </c>
      <c r="BX105" s="26" t="s">
        <v>87</v>
      </c>
      <c r="CL105" s="26" t="s">
        <v>1</v>
      </c>
    </row>
    <row r="106" spans="1:91" s="7" customFormat="1" ht="16.5" customHeight="1">
      <c r="B106" s="80"/>
      <c r="C106" s="81"/>
      <c r="D106" s="245" t="s">
        <v>122</v>
      </c>
      <c r="E106" s="245"/>
      <c r="F106" s="245"/>
      <c r="G106" s="245"/>
      <c r="H106" s="245"/>
      <c r="I106" s="82"/>
      <c r="J106" s="245" t="s">
        <v>123</v>
      </c>
      <c r="K106" s="245"/>
      <c r="L106" s="245"/>
      <c r="M106" s="245"/>
      <c r="N106" s="245"/>
      <c r="O106" s="245"/>
      <c r="P106" s="245"/>
      <c r="Q106" s="245"/>
      <c r="R106" s="245"/>
      <c r="S106" s="245"/>
      <c r="T106" s="245"/>
      <c r="U106" s="245"/>
      <c r="V106" s="245"/>
      <c r="W106" s="245"/>
      <c r="X106" s="245"/>
      <c r="Y106" s="245"/>
      <c r="Z106" s="245"/>
      <c r="AA106" s="245"/>
      <c r="AB106" s="245"/>
      <c r="AC106" s="245"/>
      <c r="AD106" s="245"/>
      <c r="AE106" s="245"/>
      <c r="AF106" s="245"/>
      <c r="AG106" s="258">
        <f>ROUND(SUM(AG107:AG111),2)</f>
        <v>0</v>
      </c>
      <c r="AH106" s="257"/>
      <c r="AI106" s="257"/>
      <c r="AJ106" s="257"/>
      <c r="AK106" s="257"/>
      <c r="AL106" s="257"/>
      <c r="AM106" s="257"/>
      <c r="AN106" s="256">
        <f t="shared" si="0"/>
        <v>0</v>
      </c>
      <c r="AO106" s="257"/>
      <c r="AP106" s="257"/>
      <c r="AQ106" s="83" t="s">
        <v>85</v>
      </c>
      <c r="AR106" s="80"/>
      <c r="AS106" s="84">
        <f>ROUND(SUM(AS107:AS111),2)</f>
        <v>0</v>
      </c>
      <c r="AT106" s="85">
        <f t="shared" si="1"/>
        <v>0</v>
      </c>
      <c r="AU106" s="86">
        <f>ROUND(SUM(AU107:AU111),5)</f>
        <v>0</v>
      </c>
      <c r="AV106" s="85">
        <f>ROUND(AZ106*L29,2)</f>
        <v>0</v>
      </c>
      <c r="AW106" s="85">
        <f>ROUND(BA106*L30,2)</f>
        <v>0</v>
      </c>
      <c r="AX106" s="85">
        <f>ROUND(BB106*L29,2)</f>
        <v>0</v>
      </c>
      <c r="AY106" s="85">
        <f>ROUND(BC106*L30,2)</f>
        <v>0</v>
      </c>
      <c r="AZ106" s="85">
        <f>ROUND(SUM(AZ107:AZ111),2)</f>
        <v>0</v>
      </c>
      <c r="BA106" s="85">
        <f>ROUND(SUM(BA107:BA111),2)</f>
        <v>0</v>
      </c>
      <c r="BB106" s="85">
        <f>ROUND(SUM(BB107:BB111),2)</f>
        <v>0</v>
      </c>
      <c r="BC106" s="85">
        <f>ROUND(SUM(BC107:BC111),2)</f>
        <v>0</v>
      </c>
      <c r="BD106" s="87">
        <f>ROUND(SUM(BD107:BD111),2)</f>
        <v>0</v>
      </c>
      <c r="BS106" s="88" t="s">
        <v>78</v>
      </c>
      <c r="BT106" s="88" t="s">
        <v>86</v>
      </c>
      <c r="BU106" s="88" t="s">
        <v>80</v>
      </c>
      <c r="BV106" s="88" t="s">
        <v>81</v>
      </c>
      <c r="BW106" s="88" t="s">
        <v>124</v>
      </c>
      <c r="BX106" s="88" t="s">
        <v>4</v>
      </c>
      <c r="CL106" s="88" t="s">
        <v>1</v>
      </c>
      <c r="CM106" s="88" t="s">
        <v>88</v>
      </c>
    </row>
    <row r="107" spans="1:91" s="4" customFormat="1" ht="23.25" customHeight="1">
      <c r="A107" s="89" t="s">
        <v>89</v>
      </c>
      <c r="B107" s="52"/>
      <c r="C107" s="10"/>
      <c r="D107" s="10"/>
      <c r="E107" s="246" t="s">
        <v>125</v>
      </c>
      <c r="F107" s="246"/>
      <c r="G107" s="246"/>
      <c r="H107" s="246"/>
      <c r="I107" s="246"/>
      <c r="J107" s="10"/>
      <c r="K107" s="246" t="s">
        <v>91</v>
      </c>
      <c r="L107" s="246"/>
      <c r="M107" s="246"/>
      <c r="N107" s="246"/>
      <c r="O107" s="246"/>
      <c r="P107" s="246"/>
      <c r="Q107" s="246"/>
      <c r="R107" s="246"/>
      <c r="S107" s="246"/>
      <c r="T107" s="246"/>
      <c r="U107" s="246"/>
      <c r="V107" s="246"/>
      <c r="W107" s="246"/>
      <c r="X107" s="246"/>
      <c r="Y107" s="246"/>
      <c r="Z107" s="246"/>
      <c r="AA107" s="246"/>
      <c r="AB107" s="246"/>
      <c r="AC107" s="246"/>
      <c r="AD107" s="246"/>
      <c r="AE107" s="246"/>
      <c r="AF107" s="246"/>
      <c r="AG107" s="259">
        <f>'SO 02.01 - Železniční svr...'!J32</f>
        <v>0</v>
      </c>
      <c r="AH107" s="260"/>
      <c r="AI107" s="260"/>
      <c r="AJ107" s="260"/>
      <c r="AK107" s="260"/>
      <c r="AL107" s="260"/>
      <c r="AM107" s="260"/>
      <c r="AN107" s="259">
        <f t="shared" si="0"/>
        <v>0</v>
      </c>
      <c r="AO107" s="260"/>
      <c r="AP107" s="260"/>
      <c r="AQ107" s="90" t="s">
        <v>92</v>
      </c>
      <c r="AR107" s="52"/>
      <c r="AS107" s="91">
        <v>0</v>
      </c>
      <c r="AT107" s="92">
        <f t="shared" si="1"/>
        <v>0</v>
      </c>
      <c r="AU107" s="93">
        <f>'SO 02.01 - Železniční svr...'!P123</f>
        <v>0</v>
      </c>
      <c r="AV107" s="92">
        <f>'SO 02.01 - Železniční svr...'!J35</f>
        <v>0</v>
      </c>
      <c r="AW107" s="92">
        <f>'SO 02.01 - Železniční svr...'!J36</f>
        <v>0</v>
      </c>
      <c r="AX107" s="92">
        <f>'SO 02.01 - Železniční svr...'!J37</f>
        <v>0</v>
      </c>
      <c r="AY107" s="92">
        <f>'SO 02.01 - Železniční svr...'!J38</f>
        <v>0</v>
      </c>
      <c r="AZ107" s="92">
        <f>'SO 02.01 - Železniční svr...'!F35</f>
        <v>0</v>
      </c>
      <c r="BA107" s="92">
        <f>'SO 02.01 - Železniční svr...'!F36</f>
        <v>0</v>
      </c>
      <c r="BB107" s="92">
        <f>'SO 02.01 - Železniční svr...'!F37</f>
        <v>0</v>
      </c>
      <c r="BC107" s="92">
        <f>'SO 02.01 - Železniční svr...'!F38</f>
        <v>0</v>
      </c>
      <c r="BD107" s="94">
        <f>'SO 02.01 - Železniční svr...'!F39</f>
        <v>0</v>
      </c>
      <c r="BT107" s="26" t="s">
        <v>88</v>
      </c>
      <c r="BV107" s="26" t="s">
        <v>81</v>
      </c>
      <c r="BW107" s="26" t="s">
        <v>126</v>
      </c>
      <c r="BX107" s="26" t="s">
        <v>124</v>
      </c>
      <c r="CL107" s="26" t="s">
        <v>1</v>
      </c>
    </row>
    <row r="108" spans="1:91" s="4" customFormat="1" ht="23.25" customHeight="1">
      <c r="A108" s="89" t="s">
        <v>89</v>
      </c>
      <c r="B108" s="52"/>
      <c r="C108" s="10"/>
      <c r="D108" s="10"/>
      <c r="E108" s="246" t="s">
        <v>127</v>
      </c>
      <c r="F108" s="246"/>
      <c r="G108" s="246"/>
      <c r="H108" s="246"/>
      <c r="I108" s="246"/>
      <c r="J108" s="10"/>
      <c r="K108" s="246" t="s">
        <v>128</v>
      </c>
      <c r="L108" s="246"/>
      <c r="M108" s="246"/>
      <c r="N108" s="246"/>
      <c r="O108" s="246"/>
      <c r="P108" s="246"/>
      <c r="Q108" s="246"/>
      <c r="R108" s="246"/>
      <c r="S108" s="246"/>
      <c r="T108" s="246"/>
      <c r="U108" s="246"/>
      <c r="V108" s="246"/>
      <c r="W108" s="246"/>
      <c r="X108" s="246"/>
      <c r="Y108" s="246"/>
      <c r="Z108" s="246"/>
      <c r="AA108" s="246"/>
      <c r="AB108" s="246"/>
      <c r="AC108" s="246"/>
      <c r="AD108" s="246"/>
      <c r="AE108" s="246"/>
      <c r="AF108" s="246"/>
      <c r="AG108" s="259">
        <f>'SO 02.02 - Železniční pře...'!J32</f>
        <v>0</v>
      </c>
      <c r="AH108" s="260"/>
      <c r="AI108" s="260"/>
      <c r="AJ108" s="260"/>
      <c r="AK108" s="260"/>
      <c r="AL108" s="260"/>
      <c r="AM108" s="260"/>
      <c r="AN108" s="259">
        <f t="shared" si="0"/>
        <v>0</v>
      </c>
      <c r="AO108" s="260"/>
      <c r="AP108" s="260"/>
      <c r="AQ108" s="90" t="s">
        <v>92</v>
      </c>
      <c r="AR108" s="52"/>
      <c r="AS108" s="91">
        <v>0</v>
      </c>
      <c r="AT108" s="92">
        <f t="shared" si="1"/>
        <v>0</v>
      </c>
      <c r="AU108" s="93">
        <f>'SO 02.02 - Železniční pře...'!P124</f>
        <v>0</v>
      </c>
      <c r="AV108" s="92">
        <f>'SO 02.02 - Železniční pře...'!J35</f>
        <v>0</v>
      </c>
      <c r="AW108" s="92">
        <f>'SO 02.02 - Železniční pře...'!J36</f>
        <v>0</v>
      </c>
      <c r="AX108" s="92">
        <f>'SO 02.02 - Železniční pře...'!J37</f>
        <v>0</v>
      </c>
      <c r="AY108" s="92">
        <f>'SO 02.02 - Železniční pře...'!J38</f>
        <v>0</v>
      </c>
      <c r="AZ108" s="92">
        <f>'SO 02.02 - Železniční pře...'!F35</f>
        <v>0</v>
      </c>
      <c r="BA108" s="92">
        <f>'SO 02.02 - Železniční pře...'!F36</f>
        <v>0</v>
      </c>
      <c r="BB108" s="92">
        <f>'SO 02.02 - Železniční pře...'!F37</f>
        <v>0</v>
      </c>
      <c r="BC108" s="92">
        <f>'SO 02.02 - Železniční pře...'!F38</f>
        <v>0</v>
      </c>
      <c r="BD108" s="94">
        <f>'SO 02.02 - Železniční pře...'!F39</f>
        <v>0</v>
      </c>
      <c r="BT108" s="26" t="s">
        <v>88</v>
      </c>
      <c r="BV108" s="26" t="s">
        <v>81</v>
      </c>
      <c r="BW108" s="26" t="s">
        <v>129</v>
      </c>
      <c r="BX108" s="26" t="s">
        <v>124</v>
      </c>
      <c r="CL108" s="26" t="s">
        <v>1</v>
      </c>
    </row>
    <row r="109" spans="1:91" s="4" customFormat="1" ht="23.25" customHeight="1">
      <c r="A109" s="89" t="s">
        <v>89</v>
      </c>
      <c r="B109" s="52"/>
      <c r="C109" s="10"/>
      <c r="D109" s="10"/>
      <c r="E109" s="246" t="s">
        <v>130</v>
      </c>
      <c r="F109" s="246"/>
      <c r="G109" s="246"/>
      <c r="H109" s="246"/>
      <c r="I109" s="246"/>
      <c r="J109" s="10"/>
      <c r="K109" s="246" t="s">
        <v>131</v>
      </c>
      <c r="L109" s="246"/>
      <c r="M109" s="246"/>
      <c r="N109" s="246"/>
      <c r="O109" s="246"/>
      <c r="P109" s="246"/>
      <c r="Q109" s="246"/>
      <c r="R109" s="246"/>
      <c r="S109" s="246"/>
      <c r="T109" s="246"/>
      <c r="U109" s="246"/>
      <c r="V109" s="246"/>
      <c r="W109" s="246"/>
      <c r="X109" s="246"/>
      <c r="Y109" s="246"/>
      <c r="Z109" s="246"/>
      <c r="AA109" s="246"/>
      <c r="AB109" s="246"/>
      <c r="AC109" s="246"/>
      <c r="AD109" s="246"/>
      <c r="AE109" s="246"/>
      <c r="AF109" s="246"/>
      <c r="AG109" s="259">
        <f>'SO 02.04 - Výstroj trati ...'!J32</f>
        <v>0</v>
      </c>
      <c r="AH109" s="260"/>
      <c r="AI109" s="260"/>
      <c r="AJ109" s="260"/>
      <c r="AK109" s="260"/>
      <c r="AL109" s="260"/>
      <c r="AM109" s="260"/>
      <c r="AN109" s="259">
        <f t="shared" si="0"/>
        <v>0</v>
      </c>
      <c r="AO109" s="260"/>
      <c r="AP109" s="260"/>
      <c r="AQ109" s="90" t="s">
        <v>92</v>
      </c>
      <c r="AR109" s="52"/>
      <c r="AS109" s="91">
        <v>0</v>
      </c>
      <c r="AT109" s="92">
        <f t="shared" si="1"/>
        <v>0</v>
      </c>
      <c r="AU109" s="93">
        <f>'SO 02.04 - Výstroj trati ...'!P123</f>
        <v>0</v>
      </c>
      <c r="AV109" s="92">
        <f>'SO 02.04 - Výstroj trati ...'!J35</f>
        <v>0</v>
      </c>
      <c r="AW109" s="92">
        <f>'SO 02.04 - Výstroj trati ...'!J36</f>
        <v>0</v>
      </c>
      <c r="AX109" s="92">
        <f>'SO 02.04 - Výstroj trati ...'!J37</f>
        <v>0</v>
      </c>
      <c r="AY109" s="92">
        <f>'SO 02.04 - Výstroj trati ...'!J38</f>
        <v>0</v>
      </c>
      <c r="AZ109" s="92">
        <f>'SO 02.04 - Výstroj trati ...'!F35</f>
        <v>0</v>
      </c>
      <c r="BA109" s="92">
        <f>'SO 02.04 - Výstroj trati ...'!F36</f>
        <v>0</v>
      </c>
      <c r="BB109" s="92">
        <f>'SO 02.04 - Výstroj trati ...'!F37</f>
        <v>0</v>
      </c>
      <c r="BC109" s="92">
        <f>'SO 02.04 - Výstroj trati ...'!F38</f>
        <v>0</v>
      </c>
      <c r="BD109" s="94">
        <f>'SO 02.04 - Výstroj trati ...'!F39</f>
        <v>0</v>
      </c>
      <c r="BT109" s="26" t="s">
        <v>88</v>
      </c>
      <c r="BV109" s="26" t="s">
        <v>81</v>
      </c>
      <c r="BW109" s="26" t="s">
        <v>132</v>
      </c>
      <c r="BX109" s="26" t="s">
        <v>124</v>
      </c>
      <c r="CL109" s="26" t="s">
        <v>1</v>
      </c>
    </row>
    <row r="110" spans="1:91" s="4" customFormat="1" ht="23.25" customHeight="1">
      <c r="A110" s="89" t="s">
        <v>89</v>
      </c>
      <c r="B110" s="52"/>
      <c r="C110" s="10"/>
      <c r="D110" s="10"/>
      <c r="E110" s="246" t="s">
        <v>133</v>
      </c>
      <c r="F110" s="246"/>
      <c r="G110" s="246"/>
      <c r="H110" s="246"/>
      <c r="I110" s="246"/>
      <c r="J110" s="10"/>
      <c r="K110" s="246" t="s">
        <v>134</v>
      </c>
      <c r="L110" s="246"/>
      <c r="M110" s="246"/>
      <c r="N110" s="246"/>
      <c r="O110" s="246"/>
      <c r="P110" s="246"/>
      <c r="Q110" s="246"/>
      <c r="R110" s="246"/>
      <c r="S110" s="246"/>
      <c r="T110" s="246"/>
      <c r="U110" s="246"/>
      <c r="V110" s="246"/>
      <c r="W110" s="246"/>
      <c r="X110" s="246"/>
      <c r="Y110" s="246"/>
      <c r="Z110" s="246"/>
      <c r="AA110" s="246"/>
      <c r="AB110" s="246"/>
      <c r="AC110" s="246"/>
      <c r="AD110" s="246"/>
      <c r="AE110" s="246"/>
      <c r="AF110" s="246"/>
      <c r="AG110" s="259">
        <f>'SO 02.05 - Nástupiště zas...'!J32</f>
        <v>0</v>
      </c>
      <c r="AH110" s="260"/>
      <c r="AI110" s="260"/>
      <c r="AJ110" s="260"/>
      <c r="AK110" s="260"/>
      <c r="AL110" s="260"/>
      <c r="AM110" s="260"/>
      <c r="AN110" s="259">
        <f t="shared" si="0"/>
        <v>0</v>
      </c>
      <c r="AO110" s="260"/>
      <c r="AP110" s="260"/>
      <c r="AQ110" s="90" t="s">
        <v>92</v>
      </c>
      <c r="AR110" s="52"/>
      <c r="AS110" s="91">
        <v>0</v>
      </c>
      <c r="AT110" s="92">
        <f t="shared" si="1"/>
        <v>0</v>
      </c>
      <c r="AU110" s="93">
        <f>'SO 02.05 - Nástupiště zas...'!P123</f>
        <v>0</v>
      </c>
      <c r="AV110" s="92">
        <f>'SO 02.05 - Nástupiště zas...'!J35</f>
        <v>0</v>
      </c>
      <c r="AW110" s="92">
        <f>'SO 02.05 - Nástupiště zas...'!J36</f>
        <v>0</v>
      </c>
      <c r="AX110" s="92">
        <f>'SO 02.05 - Nástupiště zas...'!J37</f>
        <v>0</v>
      </c>
      <c r="AY110" s="92">
        <f>'SO 02.05 - Nástupiště zas...'!J38</f>
        <v>0</v>
      </c>
      <c r="AZ110" s="92">
        <f>'SO 02.05 - Nástupiště zas...'!F35</f>
        <v>0</v>
      </c>
      <c r="BA110" s="92">
        <f>'SO 02.05 - Nástupiště zas...'!F36</f>
        <v>0</v>
      </c>
      <c r="BB110" s="92">
        <f>'SO 02.05 - Nástupiště zas...'!F37</f>
        <v>0</v>
      </c>
      <c r="BC110" s="92">
        <f>'SO 02.05 - Nástupiště zas...'!F38</f>
        <v>0</v>
      </c>
      <c r="BD110" s="94">
        <f>'SO 02.05 - Nástupiště zas...'!F39</f>
        <v>0</v>
      </c>
      <c r="BT110" s="26" t="s">
        <v>88</v>
      </c>
      <c r="BV110" s="26" t="s">
        <v>81</v>
      </c>
      <c r="BW110" s="26" t="s">
        <v>135</v>
      </c>
      <c r="BX110" s="26" t="s">
        <v>124</v>
      </c>
      <c r="CL110" s="26" t="s">
        <v>1</v>
      </c>
    </row>
    <row r="111" spans="1:91" s="4" customFormat="1" ht="23.25" customHeight="1">
      <c r="A111" s="89" t="s">
        <v>89</v>
      </c>
      <c r="B111" s="52"/>
      <c r="C111" s="10"/>
      <c r="D111" s="10"/>
      <c r="E111" s="246" t="s">
        <v>136</v>
      </c>
      <c r="F111" s="246"/>
      <c r="G111" s="246"/>
      <c r="H111" s="246"/>
      <c r="I111" s="246"/>
      <c r="J111" s="10"/>
      <c r="K111" s="246" t="s">
        <v>120</v>
      </c>
      <c r="L111" s="246"/>
      <c r="M111" s="246"/>
      <c r="N111" s="246"/>
      <c r="O111" s="246"/>
      <c r="P111" s="246"/>
      <c r="Q111" s="246"/>
      <c r="R111" s="246"/>
      <c r="S111" s="246"/>
      <c r="T111" s="246"/>
      <c r="U111" s="246"/>
      <c r="V111" s="246"/>
      <c r="W111" s="246"/>
      <c r="X111" s="246"/>
      <c r="Y111" s="246"/>
      <c r="Z111" s="246"/>
      <c r="AA111" s="246"/>
      <c r="AB111" s="246"/>
      <c r="AC111" s="246"/>
      <c r="AD111" s="246"/>
      <c r="AE111" s="246"/>
      <c r="AF111" s="246"/>
      <c r="AG111" s="259">
        <f>'SO 02.06 - VRN'!J32</f>
        <v>0</v>
      </c>
      <c r="AH111" s="260"/>
      <c r="AI111" s="260"/>
      <c r="AJ111" s="260"/>
      <c r="AK111" s="260"/>
      <c r="AL111" s="260"/>
      <c r="AM111" s="260"/>
      <c r="AN111" s="259">
        <f t="shared" si="0"/>
        <v>0</v>
      </c>
      <c r="AO111" s="260"/>
      <c r="AP111" s="260"/>
      <c r="AQ111" s="90" t="s">
        <v>92</v>
      </c>
      <c r="AR111" s="52"/>
      <c r="AS111" s="91">
        <v>0</v>
      </c>
      <c r="AT111" s="92">
        <f t="shared" si="1"/>
        <v>0</v>
      </c>
      <c r="AU111" s="93">
        <f>'SO 02.06 - VRN'!P121</f>
        <v>0</v>
      </c>
      <c r="AV111" s="92">
        <f>'SO 02.06 - VRN'!J35</f>
        <v>0</v>
      </c>
      <c r="AW111" s="92">
        <f>'SO 02.06 - VRN'!J36</f>
        <v>0</v>
      </c>
      <c r="AX111" s="92">
        <f>'SO 02.06 - VRN'!J37</f>
        <v>0</v>
      </c>
      <c r="AY111" s="92">
        <f>'SO 02.06 - VRN'!J38</f>
        <v>0</v>
      </c>
      <c r="AZ111" s="92">
        <f>'SO 02.06 - VRN'!F35</f>
        <v>0</v>
      </c>
      <c r="BA111" s="92">
        <f>'SO 02.06 - VRN'!F36</f>
        <v>0</v>
      </c>
      <c r="BB111" s="92">
        <f>'SO 02.06 - VRN'!F37</f>
        <v>0</v>
      </c>
      <c r="BC111" s="92">
        <f>'SO 02.06 - VRN'!F38</f>
        <v>0</v>
      </c>
      <c r="BD111" s="94">
        <f>'SO 02.06 - VRN'!F39</f>
        <v>0</v>
      </c>
      <c r="BT111" s="26" t="s">
        <v>88</v>
      </c>
      <c r="BV111" s="26" t="s">
        <v>81</v>
      </c>
      <c r="BW111" s="26" t="s">
        <v>137</v>
      </c>
      <c r="BX111" s="26" t="s">
        <v>124</v>
      </c>
      <c r="CL111" s="26" t="s">
        <v>1</v>
      </c>
    </row>
    <row r="112" spans="1:91" s="7" customFormat="1" ht="16.5" customHeight="1">
      <c r="B112" s="80"/>
      <c r="C112" s="81"/>
      <c r="D112" s="245" t="s">
        <v>138</v>
      </c>
      <c r="E112" s="245"/>
      <c r="F112" s="245"/>
      <c r="G112" s="245"/>
      <c r="H112" s="245"/>
      <c r="I112" s="82"/>
      <c r="J112" s="245" t="s">
        <v>139</v>
      </c>
      <c r="K112" s="245"/>
      <c r="L112" s="245"/>
      <c r="M112" s="245"/>
      <c r="N112" s="245"/>
      <c r="O112" s="245"/>
      <c r="P112" s="245"/>
      <c r="Q112" s="245"/>
      <c r="R112" s="245"/>
      <c r="S112" s="245"/>
      <c r="T112" s="245"/>
      <c r="U112" s="245"/>
      <c r="V112" s="245"/>
      <c r="W112" s="245"/>
      <c r="X112" s="245"/>
      <c r="Y112" s="245"/>
      <c r="Z112" s="245"/>
      <c r="AA112" s="245"/>
      <c r="AB112" s="245"/>
      <c r="AC112" s="245"/>
      <c r="AD112" s="245"/>
      <c r="AE112" s="245"/>
      <c r="AF112" s="245"/>
      <c r="AG112" s="258">
        <f>ROUND(AG113+AG114+AG117+AG118,2)</f>
        <v>0</v>
      </c>
      <c r="AH112" s="257"/>
      <c r="AI112" s="257"/>
      <c r="AJ112" s="257"/>
      <c r="AK112" s="257"/>
      <c r="AL112" s="257"/>
      <c r="AM112" s="257"/>
      <c r="AN112" s="256">
        <f t="shared" si="0"/>
        <v>0</v>
      </c>
      <c r="AO112" s="257"/>
      <c r="AP112" s="257"/>
      <c r="AQ112" s="83" t="s">
        <v>85</v>
      </c>
      <c r="AR112" s="80"/>
      <c r="AS112" s="84">
        <f>ROUND(AS113+AS114+AS117+AS118,2)</f>
        <v>0</v>
      </c>
      <c r="AT112" s="85">
        <f t="shared" si="1"/>
        <v>0</v>
      </c>
      <c r="AU112" s="86">
        <f>ROUND(AU113+AU114+AU117+AU118,5)</f>
        <v>0</v>
      </c>
      <c r="AV112" s="85">
        <f>ROUND(AZ112*L29,2)</f>
        <v>0</v>
      </c>
      <c r="AW112" s="85">
        <f>ROUND(BA112*L30,2)</f>
        <v>0</v>
      </c>
      <c r="AX112" s="85">
        <f>ROUND(BB112*L29,2)</f>
        <v>0</v>
      </c>
      <c r="AY112" s="85">
        <f>ROUND(BC112*L30,2)</f>
        <v>0</v>
      </c>
      <c r="AZ112" s="85">
        <f>ROUND(AZ113+AZ114+AZ117+AZ118,2)</f>
        <v>0</v>
      </c>
      <c r="BA112" s="85">
        <f>ROUND(BA113+BA114+BA117+BA118,2)</f>
        <v>0</v>
      </c>
      <c r="BB112" s="85">
        <f>ROUND(BB113+BB114+BB117+BB118,2)</f>
        <v>0</v>
      </c>
      <c r="BC112" s="85">
        <f>ROUND(BC113+BC114+BC117+BC118,2)</f>
        <v>0</v>
      </c>
      <c r="BD112" s="87">
        <f>ROUND(BD113+BD114+BD117+BD118,2)</f>
        <v>0</v>
      </c>
      <c r="BS112" s="88" t="s">
        <v>78</v>
      </c>
      <c r="BT112" s="88" t="s">
        <v>86</v>
      </c>
      <c r="BU112" s="88" t="s">
        <v>80</v>
      </c>
      <c r="BV112" s="88" t="s">
        <v>81</v>
      </c>
      <c r="BW112" s="88" t="s">
        <v>140</v>
      </c>
      <c r="BX112" s="88" t="s">
        <v>4</v>
      </c>
      <c r="CL112" s="88" t="s">
        <v>1</v>
      </c>
      <c r="CM112" s="88" t="s">
        <v>88</v>
      </c>
    </row>
    <row r="113" spans="1:90" s="4" customFormat="1" ht="23.25" customHeight="1">
      <c r="A113" s="89" t="s">
        <v>89</v>
      </c>
      <c r="B113" s="52"/>
      <c r="C113" s="10"/>
      <c r="D113" s="10"/>
      <c r="E113" s="246" t="s">
        <v>141</v>
      </c>
      <c r="F113" s="246"/>
      <c r="G113" s="246"/>
      <c r="H113" s="246"/>
      <c r="I113" s="246"/>
      <c r="J113" s="10"/>
      <c r="K113" s="246" t="s">
        <v>91</v>
      </c>
      <c r="L113" s="246"/>
      <c r="M113" s="246"/>
      <c r="N113" s="246"/>
      <c r="O113" s="246"/>
      <c r="P113" s="246"/>
      <c r="Q113" s="246"/>
      <c r="R113" s="246"/>
      <c r="S113" s="246"/>
      <c r="T113" s="246"/>
      <c r="U113" s="246"/>
      <c r="V113" s="246"/>
      <c r="W113" s="246"/>
      <c r="X113" s="246"/>
      <c r="Y113" s="246"/>
      <c r="Z113" s="246"/>
      <c r="AA113" s="246"/>
      <c r="AB113" s="246"/>
      <c r="AC113" s="246"/>
      <c r="AD113" s="246"/>
      <c r="AE113" s="246"/>
      <c r="AF113" s="246"/>
      <c r="AG113" s="259">
        <f>'SO 03.01 - Železniční svr...'!J32</f>
        <v>0</v>
      </c>
      <c r="AH113" s="260"/>
      <c r="AI113" s="260"/>
      <c r="AJ113" s="260"/>
      <c r="AK113" s="260"/>
      <c r="AL113" s="260"/>
      <c r="AM113" s="260"/>
      <c r="AN113" s="259">
        <f t="shared" si="0"/>
        <v>0</v>
      </c>
      <c r="AO113" s="260"/>
      <c r="AP113" s="260"/>
      <c r="AQ113" s="90" t="s">
        <v>92</v>
      </c>
      <c r="AR113" s="52"/>
      <c r="AS113" s="91">
        <v>0</v>
      </c>
      <c r="AT113" s="92">
        <f t="shared" si="1"/>
        <v>0</v>
      </c>
      <c r="AU113" s="93">
        <f>'SO 03.01 - Železniční svr...'!P123</f>
        <v>0</v>
      </c>
      <c r="AV113" s="92">
        <f>'SO 03.01 - Železniční svr...'!J35</f>
        <v>0</v>
      </c>
      <c r="AW113" s="92">
        <f>'SO 03.01 - Železniční svr...'!J36</f>
        <v>0</v>
      </c>
      <c r="AX113" s="92">
        <f>'SO 03.01 - Železniční svr...'!J37</f>
        <v>0</v>
      </c>
      <c r="AY113" s="92">
        <f>'SO 03.01 - Železniční svr...'!J38</f>
        <v>0</v>
      </c>
      <c r="AZ113" s="92">
        <f>'SO 03.01 - Železniční svr...'!F35</f>
        <v>0</v>
      </c>
      <c r="BA113" s="92">
        <f>'SO 03.01 - Železniční svr...'!F36</f>
        <v>0</v>
      </c>
      <c r="BB113" s="92">
        <f>'SO 03.01 - Železniční svr...'!F37</f>
        <v>0</v>
      </c>
      <c r="BC113" s="92">
        <f>'SO 03.01 - Železniční svr...'!F38</f>
        <v>0</v>
      </c>
      <c r="BD113" s="94">
        <f>'SO 03.01 - Železniční svr...'!F39</f>
        <v>0</v>
      </c>
      <c r="BT113" s="26" t="s">
        <v>88</v>
      </c>
      <c r="BV113" s="26" t="s">
        <v>81</v>
      </c>
      <c r="BW113" s="26" t="s">
        <v>142</v>
      </c>
      <c r="BX113" s="26" t="s">
        <v>140</v>
      </c>
      <c r="CL113" s="26" t="s">
        <v>1</v>
      </c>
    </row>
    <row r="114" spans="1:90" s="4" customFormat="1" ht="23.25" customHeight="1">
      <c r="B114" s="52"/>
      <c r="C114" s="10"/>
      <c r="D114" s="10"/>
      <c r="E114" s="246" t="s">
        <v>143</v>
      </c>
      <c r="F114" s="246"/>
      <c r="G114" s="246"/>
      <c r="H114" s="246"/>
      <c r="I114" s="246"/>
      <c r="J114" s="10"/>
      <c r="K114" s="246" t="s">
        <v>98</v>
      </c>
      <c r="L114" s="246"/>
      <c r="M114" s="246"/>
      <c r="N114" s="246"/>
      <c r="O114" s="246"/>
      <c r="P114" s="246"/>
      <c r="Q114" s="246"/>
      <c r="R114" s="246"/>
      <c r="S114" s="246"/>
      <c r="T114" s="246"/>
      <c r="U114" s="246"/>
      <c r="V114" s="246"/>
      <c r="W114" s="246"/>
      <c r="X114" s="246"/>
      <c r="Y114" s="246"/>
      <c r="Z114" s="246"/>
      <c r="AA114" s="246"/>
      <c r="AB114" s="246"/>
      <c r="AC114" s="246"/>
      <c r="AD114" s="246"/>
      <c r="AE114" s="246"/>
      <c r="AF114" s="246"/>
      <c r="AG114" s="261">
        <f>ROUND(SUM(AG115:AG116),2)</f>
        <v>0</v>
      </c>
      <c r="AH114" s="260"/>
      <c r="AI114" s="260"/>
      <c r="AJ114" s="260"/>
      <c r="AK114" s="260"/>
      <c r="AL114" s="260"/>
      <c r="AM114" s="260"/>
      <c r="AN114" s="259">
        <f t="shared" si="0"/>
        <v>0</v>
      </c>
      <c r="AO114" s="260"/>
      <c r="AP114" s="260"/>
      <c r="AQ114" s="90" t="s">
        <v>92</v>
      </c>
      <c r="AR114" s="52"/>
      <c r="AS114" s="91">
        <f>ROUND(SUM(AS115:AS116),2)</f>
        <v>0</v>
      </c>
      <c r="AT114" s="92">
        <f t="shared" si="1"/>
        <v>0</v>
      </c>
      <c r="AU114" s="93">
        <f>ROUND(SUM(AU115:AU116),5)</f>
        <v>0</v>
      </c>
      <c r="AV114" s="92">
        <f>ROUND(AZ114*L29,2)</f>
        <v>0</v>
      </c>
      <c r="AW114" s="92">
        <f>ROUND(BA114*L30,2)</f>
        <v>0</v>
      </c>
      <c r="AX114" s="92">
        <f>ROUND(BB114*L29,2)</f>
        <v>0</v>
      </c>
      <c r="AY114" s="92">
        <f>ROUND(BC114*L30,2)</f>
        <v>0</v>
      </c>
      <c r="AZ114" s="92">
        <f>ROUND(SUM(AZ115:AZ116),2)</f>
        <v>0</v>
      </c>
      <c r="BA114" s="92">
        <f>ROUND(SUM(BA115:BA116),2)</f>
        <v>0</v>
      </c>
      <c r="BB114" s="92">
        <f>ROUND(SUM(BB115:BB116),2)</f>
        <v>0</v>
      </c>
      <c r="BC114" s="92">
        <f>ROUND(SUM(BC115:BC116),2)</f>
        <v>0</v>
      </c>
      <c r="BD114" s="94">
        <f>ROUND(SUM(BD115:BD116),2)</f>
        <v>0</v>
      </c>
      <c r="BS114" s="26" t="s">
        <v>78</v>
      </c>
      <c r="BT114" s="26" t="s">
        <v>88</v>
      </c>
      <c r="BU114" s="26" t="s">
        <v>80</v>
      </c>
      <c r="BV114" s="26" t="s">
        <v>81</v>
      </c>
      <c r="BW114" s="26" t="s">
        <v>144</v>
      </c>
      <c r="BX114" s="26" t="s">
        <v>140</v>
      </c>
      <c r="CL114" s="26" t="s">
        <v>1</v>
      </c>
    </row>
    <row r="115" spans="1:90" s="4" customFormat="1" ht="23.25" customHeight="1">
      <c r="A115" s="89" t="s">
        <v>89</v>
      </c>
      <c r="B115" s="52"/>
      <c r="C115" s="10"/>
      <c r="D115" s="10"/>
      <c r="E115" s="10"/>
      <c r="F115" s="246" t="s">
        <v>145</v>
      </c>
      <c r="G115" s="246"/>
      <c r="H115" s="246"/>
      <c r="I115" s="246"/>
      <c r="J115" s="246"/>
      <c r="K115" s="10"/>
      <c r="L115" s="246" t="s">
        <v>146</v>
      </c>
      <c r="M115" s="246"/>
      <c r="N115" s="246"/>
      <c r="O115" s="246"/>
      <c r="P115" s="246"/>
      <c r="Q115" s="246"/>
      <c r="R115" s="246"/>
      <c r="S115" s="246"/>
      <c r="T115" s="246"/>
      <c r="U115" s="246"/>
      <c r="V115" s="246"/>
      <c r="W115" s="246"/>
      <c r="X115" s="246"/>
      <c r="Y115" s="246"/>
      <c r="Z115" s="246"/>
      <c r="AA115" s="246"/>
      <c r="AB115" s="246"/>
      <c r="AC115" s="246"/>
      <c r="AD115" s="246"/>
      <c r="AE115" s="246"/>
      <c r="AF115" s="246"/>
      <c r="AG115" s="259">
        <f>'SO 03.02.01 - Most v km 8...'!J34</f>
        <v>0</v>
      </c>
      <c r="AH115" s="260"/>
      <c r="AI115" s="260"/>
      <c r="AJ115" s="260"/>
      <c r="AK115" s="260"/>
      <c r="AL115" s="260"/>
      <c r="AM115" s="260"/>
      <c r="AN115" s="259">
        <f t="shared" si="0"/>
        <v>0</v>
      </c>
      <c r="AO115" s="260"/>
      <c r="AP115" s="260"/>
      <c r="AQ115" s="90" t="s">
        <v>92</v>
      </c>
      <c r="AR115" s="52"/>
      <c r="AS115" s="91">
        <v>0</v>
      </c>
      <c r="AT115" s="92">
        <f t="shared" si="1"/>
        <v>0</v>
      </c>
      <c r="AU115" s="93">
        <f>'SO 03.02.01 - Most v km 8...'!P137</f>
        <v>0</v>
      </c>
      <c r="AV115" s="92">
        <f>'SO 03.02.01 - Most v km 8...'!J37</f>
        <v>0</v>
      </c>
      <c r="AW115" s="92">
        <f>'SO 03.02.01 - Most v km 8...'!J38</f>
        <v>0</v>
      </c>
      <c r="AX115" s="92">
        <f>'SO 03.02.01 - Most v km 8...'!J39</f>
        <v>0</v>
      </c>
      <c r="AY115" s="92">
        <f>'SO 03.02.01 - Most v km 8...'!J40</f>
        <v>0</v>
      </c>
      <c r="AZ115" s="92">
        <f>'SO 03.02.01 - Most v km 8...'!F37</f>
        <v>0</v>
      </c>
      <c r="BA115" s="92">
        <f>'SO 03.02.01 - Most v km 8...'!F38</f>
        <v>0</v>
      </c>
      <c r="BB115" s="92">
        <f>'SO 03.02.01 - Most v km 8...'!F39</f>
        <v>0</v>
      </c>
      <c r="BC115" s="92">
        <f>'SO 03.02.01 - Most v km 8...'!F40</f>
        <v>0</v>
      </c>
      <c r="BD115" s="94">
        <f>'SO 03.02.01 - Most v km 8...'!F41</f>
        <v>0</v>
      </c>
      <c r="BT115" s="26" t="s">
        <v>102</v>
      </c>
      <c r="BV115" s="26" t="s">
        <v>81</v>
      </c>
      <c r="BW115" s="26" t="s">
        <v>147</v>
      </c>
      <c r="BX115" s="26" t="s">
        <v>144</v>
      </c>
      <c r="CL115" s="26" t="s">
        <v>1</v>
      </c>
    </row>
    <row r="116" spans="1:90" s="4" customFormat="1" ht="23.25" customHeight="1">
      <c r="A116" s="89" t="s">
        <v>89</v>
      </c>
      <c r="B116" s="52"/>
      <c r="C116" s="10"/>
      <c r="D116" s="10"/>
      <c r="E116" s="10"/>
      <c r="F116" s="246" t="s">
        <v>148</v>
      </c>
      <c r="G116" s="246"/>
      <c r="H116" s="246"/>
      <c r="I116" s="246"/>
      <c r="J116" s="246"/>
      <c r="K116" s="10"/>
      <c r="L116" s="246" t="s">
        <v>149</v>
      </c>
      <c r="M116" s="246"/>
      <c r="N116" s="246"/>
      <c r="O116" s="246"/>
      <c r="P116" s="246"/>
      <c r="Q116" s="246"/>
      <c r="R116" s="246"/>
      <c r="S116" s="246"/>
      <c r="T116" s="246"/>
      <c r="U116" s="246"/>
      <c r="V116" s="246"/>
      <c r="W116" s="246"/>
      <c r="X116" s="246"/>
      <c r="Y116" s="246"/>
      <c r="Z116" s="246"/>
      <c r="AA116" s="246"/>
      <c r="AB116" s="246"/>
      <c r="AC116" s="246"/>
      <c r="AD116" s="246"/>
      <c r="AE116" s="246"/>
      <c r="AF116" s="246"/>
      <c r="AG116" s="259">
        <f>'SO 03.02.02 - Most v km 8...'!J34</f>
        <v>0</v>
      </c>
      <c r="AH116" s="260"/>
      <c r="AI116" s="260"/>
      <c r="AJ116" s="260"/>
      <c r="AK116" s="260"/>
      <c r="AL116" s="260"/>
      <c r="AM116" s="260"/>
      <c r="AN116" s="259">
        <f t="shared" si="0"/>
        <v>0</v>
      </c>
      <c r="AO116" s="260"/>
      <c r="AP116" s="260"/>
      <c r="AQ116" s="90" t="s">
        <v>92</v>
      </c>
      <c r="AR116" s="52"/>
      <c r="AS116" s="91">
        <v>0</v>
      </c>
      <c r="AT116" s="92">
        <f t="shared" si="1"/>
        <v>0</v>
      </c>
      <c r="AU116" s="93">
        <f>'SO 03.02.02 - Most v km 8...'!P137</f>
        <v>0</v>
      </c>
      <c r="AV116" s="92">
        <f>'SO 03.02.02 - Most v km 8...'!J37</f>
        <v>0</v>
      </c>
      <c r="AW116" s="92">
        <f>'SO 03.02.02 - Most v km 8...'!J38</f>
        <v>0</v>
      </c>
      <c r="AX116" s="92">
        <f>'SO 03.02.02 - Most v km 8...'!J39</f>
        <v>0</v>
      </c>
      <c r="AY116" s="92">
        <f>'SO 03.02.02 - Most v km 8...'!J40</f>
        <v>0</v>
      </c>
      <c r="AZ116" s="92">
        <f>'SO 03.02.02 - Most v km 8...'!F37</f>
        <v>0</v>
      </c>
      <c r="BA116" s="92">
        <f>'SO 03.02.02 - Most v km 8...'!F38</f>
        <v>0</v>
      </c>
      <c r="BB116" s="92">
        <f>'SO 03.02.02 - Most v km 8...'!F39</f>
        <v>0</v>
      </c>
      <c r="BC116" s="92">
        <f>'SO 03.02.02 - Most v km 8...'!F40</f>
        <v>0</v>
      </c>
      <c r="BD116" s="94">
        <f>'SO 03.02.02 - Most v km 8...'!F41</f>
        <v>0</v>
      </c>
      <c r="BT116" s="26" t="s">
        <v>102</v>
      </c>
      <c r="BV116" s="26" t="s">
        <v>81</v>
      </c>
      <c r="BW116" s="26" t="s">
        <v>150</v>
      </c>
      <c r="BX116" s="26" t="s">
        <v>144</v>
      </c>
      <c r="CL116" s="26" t="s">
        <v>1</v>
      </c>
    </row>
    <row r="117" spans="1:90" s="4" customFormat="1" ht="23.25" customHeight="1">
      <c r="A117" s="89" t="s">
        <v>89</v>
      </c>
      <c r="B117" s="52"/>
      <c r="C117" s="10"/>
      <c r="D117" s="10"/>
      <c r="E117" s="246" t="s">
        <v>151</v>
      </c>
      <c r="F117" s="246"/>
      <c r="G117" s="246"/>
      <c r="H117" s="246"/>
      <c r="I117" s="246"/>
      <c r="J117" s="10"/>
      <c r="K117" s="246" t="s">
        <v>152</v>
      </c>
      <c r="L117" s="246"/>
      <c r="M117" s="246"/>
      <c r="N117" s="246"/>
      <c r="O117" s="246"/>
      <c r="P117" s="246"/>
      <c r="Q117" s="246"/>
      <c r="R117" s="246"/>
      <c r="S117" s="246"/>
      <c r="T117" s="246"/>
      <c r="U117" s="246"/>
      <c r="V117" s="246"/>
      <c r="W117" s="246"/>
      <c r="X117" s="246"/>
      <c r="Y117" s="246"/>
      <c r="Z117" s="246"/>
      <c r="AA117" s="246"/>
      <c r="AB117" s="246"/>
      <c r="AC117" s="246"/>
      <c r="AD117" s="246"/>
      <c r="AE117" s="246"/>
      <c r="AF117" s="246"/>
      <c r="AG117" s="259">
        <f>'SO 03.03 - Výstroj trati ...'!J32</f>
        <v>0</v>
      </c>
      <c r="AH117" s="260"/>
      <c r="AI117" s="260"/>
      <c r="AJ117" s="260"/>
      <c r="AK117" s="260"/>
      <c r="AL117" s="260"/>
      <c r="AM117" s="260"/>
      <c r="AN117" s="259">
        <f t="shared" si="0"/>
        <v>0</v>
      </c>
      <c r="AO117" s="260"/>
      <c r="AP117" s="260"/>
      <c r="AQ117" s="90" t="s">
        <v>92</v>
      </c>
      <c r="AR117" s="52"/>
      <c r="AS117" s="91">
        <v>0</v>
      </c>
      <c r="AT117" s="92">
        <f t="shared" si="1"/>
        <v>0</v>
      </c>
      <c r="AU117" s="93">
        <f>'SO 03.03 - Výstroj trati ...'!P123</f>
        <v>0</v>
      </c>
      <c r="AV117" s="92">
        <f>'SO 03.03 - Výstroj trati ...'!J35</f>
        <v>0</v>
      </c>
      <c r="AW117" s="92">
        <f>'SO 03.03 - Výstroj trati ...'!J36</f>
        <v>0</v>
      </c>
      <c r="AX117" s="92">
        <f>'SO 03.03 - Výstroj trati ...'!J37</f>
        <v>0</v>
      </c>
      <c r="AY117" s="92">
        <f>'SO 03.03 - Výstroj trati ...'!J38</f>
        <v>0</v>
      </c>
      <c r="AZ117" s="92">
        <f>'SO 03.03 - Výstroj trati ...'!F35</f>
        <v>0</v>
      </c>
      <c r="BA117" s="92">
        <f>'SO 03.03 - Výstroj trati ...'!F36</f>
        <v>0</v>
      </c>
      <c r="BB117" s="92">
        <f>'SO 03.03 - Výstroj trati ...'!F37</f>
        <v>0</v>
      </c>
      <c r="BC117" s="92">
        <f>'SO 03.03 - Výstroj trati ...'!F38</f>
        <v>0</v>
      </c>
      <c r="BD117" s="94">
        <f>'SO 03.03 - Výstroj trati ...'!F39</f>
        <v>0</v>
      </c>
      <c r="BT117" s="26" t="s">
        <v>88</v>
      </c>
      <c r="BV117" s="26" t="s">
        <v>81</v>
      </c>
      <c r="BW117" s="26" t="s">
        <v>153</v>
      </c>
      <c r="BX117" s="26" t="s">
        <v>140</v>
      </c>
      <c r="CL117" s="26" t="s">
        <v>1</v>
      </c>
    </row>
    <row r="118" spans="1:90" s="4" customFormat="1" ht="23.25" customHeight="1">
      <c r="A118" s="89" t="s">
        <v>89</v>
      </c>
      <c r="B118" s="52"/>
      <c r="C118" s="10"/>
      <c r="D118" s="10"/>
      <c r="E118" s="246" t="s">
        <v>154</v>
      </c>
      <c r="F118" s="246"/>
      <c r="G118" s="246"/>
      <c r="H118" s="246"/>
      <c r="I118" s="246"/>
      <c r="J118" s="10"/>
      <c r="K118" s="246" t="s">
        <v>120</v>
      </c>
      <c r="L118" s="246"/>
      <c r="M118" s="246"/>
      <c r="N118" s="246"/>
      <c r="O118" s="246"/>
      <c r="P118" s="246"/>
      <c r="Q118" s="246"/>
      <c r="R118" s="246"/>
      <c r="S118" s="246"/>
      <c r="T118" s="246"/>
      <c r="U118" s="246"/>
      <c r="V118" s="246"/>
      <c r="W118" s="246"/>
      <c r="X118" s="246"/>
      <c r="Y118" s="246"/>
      <c r="Z118" s="246"/>
      <c r="AA118" s="246"/>
      <c r="AB118" s="246"/>
      <c r="AC118" s="246"/>
      <c r="AD118" s="246"/>
      <c r="AE118" s="246"/>
      <c r="AF118" s="246"/>
      <c r="AG118" s="259">
        <f>'SO 03.04 - VRN'!J32</f>
        <v>0</v>
      </c>
      <c r="AH118" s="260"/>
      <c r="AI118" s="260"/>
      <c r="AJ118" s="260"/>
      <c r="AK118" s="260"/>
      <c r="AL118" s="260"/>
      <c r="AM118" s="260"/>
      <c r="AN118" s="259">
        <f t="shared" si="0"/>
        <v>0</v>
      </c>
      <c r="AO118" s="260"/>
      <c r="AP118" s="260"/>
      <c r="AQ118" s="90" t="s">
        <v>92</v>
      </c>
      <c r="AR118" s="52"/>
      <c r="AS118" s="95">
        <v>0</v>
      </c>
      <c r="AT118" s="96">
        <f t="shared" si="1"/>
        <v>0</v>
      </c>
      <c r="AU118" s="97">
        <f>'SO 03.04 - VRN'!P121</f>
        <v>0</v>
      </c>
      <c r="AV118" s="96">
        <f>'SO 03.04 - VRN'!J35</f>
        <v>0</v>
      </c>
      <c r="AW118" s="96">
        <f>'SO 03.04 - VRN'!J36</f>
        <v>0</v>
      </c>
      <c r="AX118" s="96">
        <f>'SO 03.04 - VRN'!J37</f>
        <v>0</v>
      </c>
      <c r="AY118" s="96">
        <f>'SO 03.04 - VRN'!J38</f>
        <v>0</v>
      </c>
      <c r="AZ118" s="96">
        <f>'SO 03.04 - VRN'!F35</f>
        <v>0</v>
      </c>
      <c r="BA118" s="96">
        <f>'SO 03.04 - VRN'!F36</f>
        <v>0</v>
      </c>
      <c r="BB118" s="96">
        <f>'SO 03.04 - VRN'!F37</f>
        <v>0</v>
      </c>
      <c r="BC118" s="96">
        <f>'SO 03.04 - VRN'!F38</f>
        <v>0</v>
      </c>
      <c r="BD118" s="98">
        <f>'SO 03.04 - VRN'!F39</f>
        <v>0</v>
      </c>
      <c r="BT118" s="26" t="s">
        <v>88</v>
      </c>
      <c r="BV118" s="26" t="s">
        <v>81</v>
      </c>
      <c r="BW118" s="26" t="s">
        <v>155</v>
      </c>
      <c r="BX118" s="26" t="s">
        <v>140</v>
      </c>
      <c r="CL118" s="26" t="s">
        <v>1</v>
      </c>
    </row>
    <row r="119" spans="1:90" s="2" customFormat="1" ht="30" customHeight="1">
      <c r="A119" s="33"/>
      <c r="B119" s="34"/>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4"/>
      <c r="AS119" s="33"/>
      <c r="AT119" s="33"/>
      <c r="AU119" s="33"/>
      <c r="AV119" s="33"/>
      <c r="AW119" s="33"/>
      <c r="AX119" s="33"/>
      <c r="AY119" s="33"/>
      <c r="AZ119" s="33"/>
      <c r="BA119" s="33"/>
      <c r="BB119" s="33"/>
      <c r="BC119" s="33"/>
      <c r="BD119" s="33"/>
      <c r="BE119" s="33"/>
    </row>
    <row r="120" spans="1:90" s="2" customFormat="1" ht="6.95" customHeight="1">
      <c r="A120" s="33"/>
      <c r="B120" s="48"/>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34"/>
      <c r="AS120" s="33"/>
      <c r="AT120" s="33"/>
      <c r="AU120" s="33"/>
      <c r="AV120" s="33"/>
      <c r="AW120" s="33"/>
      <c r="AX120" s="33"/>
      <c r="AY120" s="33"/>
      <c r="AZ120" s="33"/>
      <c r="BA120" s="33"/>
      <c r="BB120" s="33"/>
      <c r="BC120" s="33"/>
      <c r="BD120" s="33"/>
      <c r="BE120" s="33"/>
    </row>
  </sheetData>
  <mergeCells count="134">
    <mergeCell ref="K114:AF114"/>
    <mergeCell ref="E114:I114"/>
    <mergeCell ref="F115:J115"/>
    <mergeCell ref="L115:AF115"/>
    <mergeCell ref="F116:J116"/>
    <mergeCell ref="L116:AF116"/>
    <mergeCell ref="K117:AF117"/>
    <mergeCell ref="E117:I117"/>
    <mergeCell ref="K118:AF118"/>
    <mergeCell ref="E118:I118"/>
    <mergeCell ref="K109:AF109"/>
    <mergeCell ref="E109:I109"/>
    <mergeCell ref="E110:I110"/>
    <mergeCell ref="K110:AF110"/>
    <mergeCell ref="E111:I111"/>
    <mergeCell ref="K111:AF111"/>
    <mergeCell ref="D112:H112"/>
    <mergeCell ref="J112:AF112"/>
    <mergeCell ref="K113:AF113"/>
    <mergeCell ref="E113:I113"/>
    <mergeCell ref="K104:AF104"/>
    <mergeCell ref="E104:I104"/>
    <mergeCell ref="K105:AF105"/>
    <mergeCell ref="E105:I105"/>
    <mergeCell ref="D106:H106"/>
    <mergeCell ref="J106:AF106"/>
    <mergeCell ref="K107:AF107"/>
    <mergeCell ref="E107:I107"/>
    <mergeCell ref="K108:AF108"/>
    <mergeCell ref="E108:I108"/>
    <mergeCell ref="AN114:AP114"/>
    <mergeCell ref="AG114:AM114"/>
    <mergeCell ref="AG115:AM115"/>
    <mergeCell ref="AN115:AP115"/>
    <mergeCell ref="AN116:AP116"/>
    <mergeCell ref="AG116:AM116"/>
    <mergeCell ref="AN117:AP117"/>
    <mergeCell ref="AG117:AM117"/>
    <mergeCell ref="AN118:AP118"/>
    <mergeCell ref="AG118:AM118"/>
    <mergeCell ref="AN109:AP109"/>
    <mergeCell ref="AG109:AM109"/>
    <mergeCell ref="AG110:AM110"/>
    <mergeCell ref="AN110:AP110"/>
    <mergeCell ref="AG111:AM111"/>
    <mergeCell ref="AN111:AP111"/>
    <mergeCell ref="AG112:AM112"/>
    <mergeCell ref="AN112:AP112"/>
    <mergeCell ref="AG113:AM113"/>
    <mergeCell ref="AN113:AP113"/>
    <mergeCell ref="AG104:AM104"/>
    <mergeCell ref="AN104:AP104"/>
    <mergeCell ref="AN105:AP105"/>
    <mergeCell ref="AG105:AM105"/>
    <mergeCell ref="AN106:AP106"/>
    <mergeCell ref="AG106:AM106"/>
    <mergeCell ref="AG107:AM107"/>
    <mergeCell ref="AN107:AP107"/>
    <mergeCell ref="AN108:AP108"/>
    <mergeCell ref="AG108:AM108"/>
    <mergeCell ref="AK35:AO35"/>
    <mergeCell ref="X35:AB35"/>
    <mergeCell ref="AR2:BE2"/>
    <mergeCell ref="AG101:AM101"/>
    <mergeCell ref="AN101:AP101"/>
    <mergeCell ref="AN102:AP102"/>
    <mergeCell ref="AG102:AM102"/>
    <mergeCell ref="AG103:AM103"/>
    <mergeCell ref="AN103:AP103"/>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L103:AF103"/>
    <mergeCell ref="F103:J103"/>
    <mergeCell ref="AM87:AN87"/>
    <mergeCell ref="AM89:AP89"/>
    <mergeCell ref="AS89:AT91"/>
    <mergeCell ref="AM90:AP90"/>
    <mergeCell ref="AG92:AM92"/>
    <mergeCell ref="AN92:AP92"/>
    <mergeCell ref="AN95:AP95"/>
    <mergeCell ref="AG95:AM95"/>
    <mergeCell ref="AG96:AM96"/>
    <mergeCell ref="AN96:AP96"/>
    <mergeCell ref="AG97:AM97"/>
    <mergeCell ref="AN97:AP97"/>
    <mergeCell ref="AN98:AP98"/>
    <mergeCell ref="AG98:AM98"/>
    <mergeCell ref="AN99:AP99"/>
    <mergeCell ref="AG99:AM99"/>
    <mergeCell ref="AN100:AP100"/>
    <mergeCell ref="AG100:AM100"/>
    <mergeCell ref="AG94:AM94"/>
    <mergeCell ref="AN94:AP94"/>
    <mergeCell ref="K98:AF98"/>
    <mergeCell ref="E98:I98"/>
    <mergeCell ref="L99:AF99"/>
    <mergeCell ref="F99:J99"/>
    <mergeCell ref="L100:AF100"/>
    <mergeCell ref="F100:J100"/>
    <mergeCell ref="F101:J101"/>
    <mergeCell ref="L101:AF101"/>
    <mergeCell ref="F102:J102"/>
    <mergeCell ref="L102:AF102"/>
    <mergeCell ref="L85:AO85"/>
    <mergeCell ref="C92:G92"/>
    <mergeCell ref="I92:AF92"/>
    <mergeCell ref="D95:H95"/>
    <mergeCell ref="J95:AF95"/>
    <mergeCell ref="K96:AF96"/>
    <mergeCell ref="E96:I96"/>
    <mergeCell ref="K97:AF97"/>
    <mergeCell ref="E97:I97"/>
  </mergeCells>
  <hyperlinks>
    <hyperlink ref="A96" location="'SO 01.01 - Železniční svr...'!C2" display="/"/>
    <hyperlink ref="A97" location="'SO 01.02 - Železniční pře...'!C2" display="/"/>
    <hyperlink ref="A99" location="'SO 01.03.01 - Most v km 8...'!C2" display="/"/>
    <hyperlink ref="A100" location="'SO 01.03.02 - Most v km 8...'!C2" display="/"/>
    <hyperlink ref="A101" location="'SO 01.03.03 - Most v km 8...'!C2" display="/"/>
    <hyperlink ref="A102" location="'SO 01.03.04 - Most v km 8...'!C2" display="/"/>
    <hyperlink ref="A103" location="'SO 01.03.05 - Most v km 8...'!C2" display="/"/>
    <hyperlink ref="A104" location="'SO 01.04 - Výstroj trati ...'!C2" display="/"/>
    <hyperlink ref="A105" location="'SO 01.05 - VRN'!C2" display="/"/>
    <hyperlink ref="A107" location="'SO 02.01 - Železniční svr...'!C2" display="/"/>
    <hyperlink ref="A108" location="'SO 02.02 - Železniční pře...'!C2" display="/"/>
    <hyperlink ref="A109" location="'SO 02.04 - Výstroj trati ...'!C2" display="/"/>
    <hyperlink ref="A110" location="'SO 02.05 - Nástupiště zas...'!C2" display="/"/>
    <hyperlink ref="A111" location="'SO 02.06 - VRN'!C2" display="/"/>
    <hyperlink ref="A113" location="'SO 03.01 - Železniční svr...'!C2" display="/"/>
    <hyperlink ref="A115" location="'SO 03.02.01 - Most v km 8...'!C2" display="/"/>
    <hyperlink ref="A116" location="'SO 03.02.02 - Most v km 8...'!C2" display="/"/>
    <hyperlink ref="A117" location="'SO 03.03 - Výstroj trati ...'!C2" display="/"/>
    <hyperlink ref="A118" location="'SO 03.04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tabSelected="1" topLeftCell="A105" workbookViewId="0">
      <selection activeCell="W129" sqref="W129"/>
    </sheetView>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121</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158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1603</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ROUND(J121,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ROUND((SUM(BE121:BE144)),  2)</f>
        <v>0</v>
      </c>
      <c r="G35" s="33"/>
      <c r="H35" s="33"/>
      <c r="I35" s="113">
        <v>0.21</v>
      </c>
      <c r="J35" s="112">
        <f>ROUND(((SUM(BE121:BE144))*I35),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ROUND((SUM(BF121:BF144)),  2)</f>
        <v>0</v>
      </c>
      <c r="G36" s="33"/>
      <c r="H36" s="33"/>
      <c r="I36" s="113">
        <v>0.15</v>
      </c>
      <c r="J36" s="112">
        <f>ROUND(((SUM(BF121:BF144))*I36),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ROUND((SUM(BG121:BG144)),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ROUND((SUM(BH121:BH144)),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ROUND((SUM(BI121:BI144)),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158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01.05 - VRN</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J121</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674</v>
      </c>
      <c r="E99" s="134"/>
      <c r="F99" s="134"/>
      <c r="G99" s="134"/>
      <c r="H99" s="134"/>
      <c r="I99" s="135"/>
      <c r="J99" s="136">
        <f>J122</f>
        <v>0</v>
      </c>
      <c r="L99" s="132"/>
    </row>
    <row r="100" spans="1:47" s="2" customFormat="1" ht="21.75" hidden="1" customHeight="1">
      <c r="A100" s="33"/>
      <c r="B100" s="34"/>
      <c r="C100" s="33"/>
      <c r="D100" s="33"/>
      <c r="E100" s="33"/>
      <c r="F100" s="33"/>
      <c r="G100" s="33"/>
      <c r="H100" s="33"/>
      <c r="I100" s="102"/>
      <c r="J100" s="33"/>
      <c r="K100" s="33"/>
      <c r="L100" s="43"/>
      <c r="S100" s="33"/>
      <c r="T100" s="33"/>
      <c r="U100" s="33"/>
      <c r="V100" s="33"/>
      <c r="W100" s="33"/>
      <c r="X100" s="33"/>
      <c r="Y100" s="33"/>
      <c r="Z100" s="33"/>
      <c r="AA100" s="33"/>
      <c r="AB100" s="33"/>
      <c r="AC100" s="33"/>
      <c r="AD100" s="33"/>
      <c r="AE100" s="33"/>
    </row>
    <row r="101" spans="1:47" s="2" customFormat="1" ht="6.95" hidden="1" customHeight="1">
      <c r="A101" s="33"/>
      <c r="B101" s="48"/>
      <c r="C101" s="49"/>
      <c r="D101" s="49"/>
      <c r="E101" s="49"/>
      <c r="F101" s="49"/>
      <c r="G101" s="49"/>
      <c r="H101" s="49"/>
      <c r="I101" s="126"/>
      <c r="J101" s="49"/>
      <c r="K101" s="49"/>
      <c r="L101" s="43"/>
      <c r="S101" s="33"/>
      <c r="T101" s="33"/>
      <c r="U101" s="33"/>
      <c r="V101" s="33"/>
      <c r="W101" s="33"/>
      <c r="X101" s="33"/>
      <c r="Y101" s="33"/>
      <c r="Z101" s="33"/>
      <c r="AA101" s="33"/>
      <c r="AB101" s="33"/>
      <c r="AC101" s="33"/>
      <c r="AD101" s="33"/>
      <c r="AE101" s="33"/>
    </row>
    <row r="102" spans="1:47" ht="11.25" hidden="1"/>
    <row r="103" spans="1:47" ht="11.25" hidden="1"/>
    <row r="104" spans="1:47" ht="11.25" hidden="1"/>
    <row r="105" spans="1:47" s="2" customFormat="1" ht="6.95" customHeight="1">
      <c r="A105" s="33"/>
      <c r="B105" s="50"/>
      <c r="C105" s="51"/>
      <c r="D105" s="51"/>
      <c r="E105" s="51"/>
      <c r="F105" s="51"/>
      <c r="G105" s="51"/>
      <c r="H105" s="51"/>
      <c r="I105" s="127"/>
      <c r="J105" s="51"/>
      <c r="K105" s="51"/>
      <c r="L105" s="43"/>
      <c r="S105" s="33"/>
      <c r="T105" s="33"/>
      <c r="U105" s="33"/>
      <c r="V105" s="33"/>
      <c r="W105" s="33"/>
      <c r="X105" s="33"/>
      <c r="Y105" s="33"/>
      <c r="Z105" s="33"/>
      <c r="AA105" s="33"/>
      <c r="AB105" s="33"/>
      <c r="AC105" s="33"/>
      <c r="AD105" s="33"/>
      <c r="AE105" s="33"/>
    </row>
    <row r="106" spans="1:47" s="2" customFormat="1" ht="24.95" customHeight="1">
      <c r="A106" s="33"/>
      <c r="B106" s="34"/>
      <c r="C106" s="22" t="s">
        <v>169</v>
      </c>
      <c r="D106" s="33"/>
      <c r="E106" s="33"/>
      <c r="F106" s="33"/>
      <c r="G106" s="33"/>
      <c r="H106" s="33"/>
      <c r="I106" s="102"/>
      <c r="J106" s="33"/>
      <c r="K106" s="33"/>
      <c r="L106" s="43"/>
      <c r="S106" s="33"/>
      <c r="T106" s="33"/>
      <c r="U106" s="33"/>
      <c r="V106" s="33"/>
      <c r="W106" s="33"/>
      <c r="X106" s="33"/>
      <c r="Y106" s="33"/>
      <c r="Z106" s="33"/>
      <c r="AA106" s="33"/>
      <c r="AB106" s="33"/>
      <c r="AC106" s="33"/>
      <c r="AD106" s="33"/>
      <c r="AE106" s="33"/>
    </row>
    <row r="107" spans="1:47" s="2" customFormat="1" ht="6.95" customHeight="1">
      <c r="A107" s="33"/>
      <c r="B107" s="34"/>
      <c r="C107" s="33"/>
      <c r="D107" s="33"/>
      <c r="E107" s="33"/>
      <c r="F107" s="33"/>
      <c r="G107" s="33"/>
      <c r="H107" s="33"/>
      <c r="I107" s="102"/>
      <c r="J107" s="33"/>
      <c r="K107" s="33"/>
      <c r="L107" s="43"/>
      <c r="S107" s="33"/>
      <c r="T107" s="33"/>
      <c r="U107" s="33"/>
      <c r="V107" s="33"/>
      <c r="W107" s="33"/>
      <c r="X107" s="33"/>
      <c r="Y107" s="33"/>
      <c r="Z107" s="33"/>
      <c r="AA107" s="33"/>
      <c r="AB107" s="33"/>
      <c r="AC107" s="33"/>
      <c r="AD107" s="33"/>
      <c r="AE107" s="33"/>
    </row>
    <row r="108" spans="1:47" s="2" customFormat="1" ht="12" customHeight="1">
      <c r="A108" s="33"/>
      <c r="B108" s="34"/>
      <c r="C108" s="28" t="s">
        <v>16</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16.5" customHeight="1">
      <c r="A109" s="33"/>
      <c r="B109" s="34"/>
      <c r="C109" s="33"/>
      <c r="D109" s="33"/>
      <c r="E109" s="284" t="str">
        <f>E7</f>
        <v>Oprava trati v úseku Nedvědice - Tišnov - bez materuálu SŽ</v>
      </c>
      <c r="F109" s="285"/>
      <c r="G109" s="285"/>
      <c r="H109" s="285"/>
      <c r="I109" s="102"/>
      <c r="J109" s="33"/>
      <c r="K109" s="33"/>
      <c r="L109" s="43"/>
      <c r="S109" s="33"/>
      <c r="T109" s="33"/>
      <c r="U109" s="33"/>
      <c r="V109" s="33"/>
      <c r="W109" s="33"/>
      <c r="X109" s="33"/>
      <c r="Y109" s="33"/>
      <c r="Z109" s="33"/>
      <c r="AA109" s="33"/>
      <c r="AB109" s="33"/>
      <c r="AC109" s="33"/>
      <c r="AD109" s="33"/>
      <c r="AE109" s="33"/>
    </row>
    <row r="110" spans="1:47" s="1" customFormat="1" ht="12" customHeight="1">
      <c r="B110" s="21"/>
      <c r="C110" s="28" t="s">
        <v>157</v>
      </c>
      <c r="I110" s="99"/>
      <c r="L110" s="21"/>
    </row>
    <row r="111" spans="1:47" s="2" customFormat="1" ht="16.5" customHeight="1">
      <c r="A111" s="33"/>
      <c r="B111" s="34"/>
      <c r="C111" s="33"/>
      <c r="D111" s="33"/>
      <c r="E111" s="284" t="s">
        <v>158</v>
      </c>
      <c r="F111" s="286"/>
      <c r="G111" s="286"/>
      <c r="H111" s="286"/>
      <c r="I111" s="102"/>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159</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40" t="str">
        <f>E11</f>
        <v>SO 01.05 - VRN</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20</v>
      </c>
      <c r="D115" s="33"/>
      <c r="E115" s="33"/>
      <c r="F115" s="26" t="str">
        <f>F14</f>
        <v>Nedvědice - Tišnov</v>
      </c>
      <c r="G115" s="33"/>
      <c r="H115" s="33"/>
      <c r="I115" s="103" t="s">
        <v>22</v>
      </c>
      <c r="J115" s="56" t="str">
        <f>IF(J14="","",J14)</f>
        <v>24. 6. 2020</v>
      </c>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25.7" customHeight="1">
      <c r="A117" s="33"/>
      <c r="B117" s="34"/>
      <c r="C117" s="28" t="s">
        <v>24</v>
      </c>
      <c r="D117" s="33"/>
      <c r="E117" s="33"/>
      <c r="F117" s="26" t="str">
        <f>E17</f>
        <v>Správa železnic, státní organizace</v>
      </c>
      <c r="G117" s="33"/>
      <c r="H117" s="33"/>
      <c r="I117" s="103" t="s">
        <v>32</v>
      </c>
      <c r="J117" s="31" t="str">
        <f>E23</f>
        <v>DMC Havlíčkův Brod, s.r.o.</v>
      </c>
      <c r="K117" s="33"/>
      <c r="L117" s="43"/>
      <c r="S117" s="33"/>
      <c r="T117" s="33"/>
      <c r="U117" s="33"/>
      <c r="V117" s="33"/>
      <c r="W117" s="33"/>
      <c r="X117" s="33"/>
      <c r="Y117" s="33"/>
      <c r="Z117" s="33"/>
      <c r="AA117" s="33"/>
      <c r="AB117" s="33"/>
      <c r="AC117" s="33"/>
      <c r="AD117" s="33"/>
      <c r="AE117" s="33"/>
    </row>
    <row r="118" spans="1:65" s="2" customFormat="1" ht="25.7" customHeight="1">
      <c r="A118" s="33"/>
      <c r="B118" s="34"/>
      <c r="C118" s="28" t="s">
        <v>30</v>
      </c>
      <c r="D118" s="33"/>
      <c r="E118" s="33"/>
      <c r="F118" s="26" t="str">
        <f>IF(E20="","",E20)</f>
        <v>Vyplň údaj</v>
      </c>
      <c r="G118" s="33"/>
      <c r="H118" s="33"/>
      <c r="I118" s="103" t="s">
        <v>37</v>
      </c>
      <c r="J118" s="31" t="str">
        <f>E26</f>
        <v>DMC Havlíčkův Brod, s.r.o.</v>
      </c>
      <c r="K118" s="33"/>
      <c r="L118" s="43"/>
      <c r="S118" s="33"/>
      <c r="T118" s="33"/>
      <c r="U118" s="33"/>
      <c r="V118" s="33"/>
      <c r="W118" s="33"/>
      <c r="X118" s="33"/>
      <c r="Y118" s="33"/>
      <c r="Z118" s="33"/>
      <c r="AA118" s="33"/>
      <c r="AB118" s="33"/>
      <c r="AC118" s="33"/>
      <c r="AD118" s="33"/>
      <c r="AE118" s="33"/>
    </row>
    <row r="119" spans="1:65" s="2" customFormat="1" ht="10.3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11" customFormat="1" ht="29.25" customHeight="1">
      <c r="A120" s="142"/>
      <c r="B120" s="143"/>
      <c r="C120" s="144" t="s">
        <v>170</v>
      </c>
      <c r="D120" s="145" t="s">
        <v>64</v>
      </c>
      <c r="E120" s="145" t="s">
        <v>60</v>
      </c>
      <c r="F120" s="145" t="s">
        <v>61</v>
      </c>
      <c r="G120" s="145" t="s">
        <v>171</v>
      </c>
      <c r="H120" s="145" t="s">
        <v>172</v>
      </c>
      <c r="I120" s="146" t="s">
        <v>173</v>
      </c>
      <c r="J120" s="145" t="s">
        <v>163</v>
      </c>
      <c r="K120" s="147" t="s">
        <v>174</v>
      </c>
      <c r="L120" s="148"/>
      <c r="M120" s="63" t="s">
        <v>1</v>
      </c>
      <c r="N120" s="64" t="s">
        <v>43</v>
      </c>
      <c r="O120" s="64" t="s">
        <v>175</v>
      </c>
      <c r="P120" s="64" t="s">
        <v>176</v>
      </c>
      <c r="Q120" s="64" t="s">
        <v>177</v>
      </c>
      <c r="R120" s="64" t="s">
        <v>178</v>
      </c>
      <c r="S120" s="64" t="s">
        <v>179</v>
      </c>
      <c r="T120" s="65" t="s">
        <v>180</v>
      </c>
      <c r="U120" s="142"/>
      <c r="V120" s="142"/>
      <c r="W120" s="142"/>
      <c r="X120" s="142"/>
      <c r="Y120" s="142"/>
      <c r="Z120" s="142"/>
      <c r="AA120" s="142"/>
      <c r="AB120" s="142"/>
      <c r="AC120" s="142"/>
      <c r="AD120" s="142"/>
      <c r="AE120" s="142"/>
    </row>
    <row r="121" spans="1:65" s="2" customFormat="1" ht="22.9" customHeight="1">
      <c r="A121" s="33"/>
      <c r="B121" s="34"/>
      <c r="C121" s="70" t="s">
        <v>181</v>
      </c>
      <c r="D121" s="33"/>
      <c r="E121" s="33"/>
      <c r="F121" s="33"/>
      <c r="G121" s="33"/>
      <c r="H121" s="33"/>
      <c r="I121" s="102"/>
      <c r="J121" s="149">
        <f>BK121</f>
        <v>0</v>
      </c>
      <c r="K121" s="33"/>
      <c r="L121" s="34"/>
      <c r="M121" s="66"/>
      <c r="N121" s="57"/>
      <c r="O121" s="67"/>
      <c r="P121" s="150">
        <f>P122</f>
        <v>0</v>
      </c>
      <c r="Q121" s="67"/>
      <c r="R121" s="150">
        <f>R122</f>
        <v>0</v>
      </c>
      <c r="S121" s="67"/>
      <c r="T121" s="151">
        <f>T122</f>
        <v>0</v>
      </c>
      <c r="U121" s="33"/>
      <c r="V121" s="33"/>
      <c r="W121" s="33"/>
      <c r="X121" s="33"/>
      <c r="Y121" s="33"/>
      <c r="Z121" s="33"/>
      <c r="AA121" s="33"/>
      <c r="AB121" s="33"/>
      <c r="AC121" s="33"/>
      <c r="AD121" s="33"/>
      <c r="AE121" s="33"/>
      <c r="AT121" s="18" t="s">
        <v>78</v>
      </c>
      <c r="AU121" s="18" t="s">
        <v>165</v>
      </c>
      <c r="BK121" s="152">
        <f>BK122</f>
        <v>0</v>
      </c>
    </row>
    <row r="122" spans="1:65" s="12" customFormat="1" ht="25.9" customHeight="1">
      <c r="B122" s="153"/>
      <c r="D122" s="154" t="s">
        <v>78</v>
      </c>
      <c r="E122" s="155" t="s">
        <v>120</v>
      </c>
      <c r="F122" s="155" t="s">
        <v>896</v>
      </c>
      <c r="I122" s="156"/>
      <c r="J122" s="157">
        <f>BK122</f>
        <v>0</v>
      </c>
      <c r="L122" s="153"/>
      <c r="M122" s="158"/>
      <c r="N122" s="159"/>
      <c r="O122" s="159"/>
      <c r="P122" s="160">
        <f>SUM(P123:P144)</f>
        <v>0</v>
      </c>
      <c r="Q122" s="159"/>
      <c r="R122" s="160">
        <f>SUM(R123:R144)</f>
        <v>0</v>
      </c>
      <c r="S122" s="159"/>
      <c r="T122" s="161">
        <f>SUM(T123:T144)</f>
        <v>0</v>
      </c>
      <c r="AR122" s="154" t="s">
        <v>185</v>
      </c>
      <c r="AT122" s="162" t="s">
        <v>78</v>
      </c>
      <c r="AU122" s="162" t="s">
        <v>79</v>
      </c>
      <c r="AY122" s="154" t="s">
        <v>184</v>
      </c>
      <c r="BK122" s="163">
        <f>SUM(BK123:BK144)</f>
        <v>0</v>
      </c>
    </row>
    <row r="123" spans="1:65" s="2" customFormat="1" ht="24.2" customHeight="1">
      <c r="A123" s="33"/>
      <c r="B123" s="166"/>
      <c r="C123" s="167" t="s">
        <v>86</v>
      </c>
      <c r="D123" s="167" t="s">
        <v>187</v>
      </c>
      <c r="E123" s="168" t="s">
        <v>1604</v>
      </c>
      <c r="F123" s="169" t="s">
        <v>1605</v>
      </c>
      <c r="G123" s="170" t="s">
        <v>286</v>
      </c>
      <c r="H123" s="171">
        <v>5</v>
      </c>
      <c r="I123" s="172"/>
      <c r="J123" s="173">
        <f>ROUND(I123*H123,2)</f>
        <v>0</v>
      </c>
      <c r="K123" s="169" t="s">
        <v>191</v>
      </c>
      <c r="L123" s="34"/>
      <c r="M123" s="174" t="s">
        <v>1</v>
      </c>
      <c r="N123" s="175" t="s">
        <v>44</v>
      </c>
      <c r="O123" s="59"/>
      <c r="P123" s="176">
        <f>O123*H123</f>
        <v>0</v>
      </c>
      <c r="Q123" s="176">
        <v>0</v>
      </c>
      <c r="R123" s="176">
        <f>Q123*H123</f>
        <v>0</v>
      </c>
      <c r="S123" s="176">
        <v>0</v>
      </c>
      <c r="T123" s="177">
        <f>S123*H123</f>
        <v>0</v>
      </c>
      <c r="U123" s="33"/>
      <c r="V123" s="33"/>
      <c r="W123" s="33"/>
      <c r="X123" s="33"/>
      <c r="Y123" s="33"/>
      <c r="Z123" s="33"/>
      <c r="AA123" s="33"/>
      <c r="AB123" s="33"/>
      <c r="AC123" s="33"/>
      <c r="AD123" s="33"/>
      <c r="AE123" s="33"/>
      <c r="AR123" s="178" t="s">
        <v>192</v>
      </c>
      <c r="AT123" s="178" t="s">
        <v>187</v>
      </c>
      <c r="AU123" s="178" t="s">
        <v>86</v>
      </c>
      <c r="AY123" s="18" t="s">
        <v>184</v>
      </c>
      <c r="BE123" s="179">
        <f>IF(N123="základní",J123,0)</f>
        <v>0</v>
      </c>
      <c r="BF123" s="179">
        <f>IF(N123="snížená",J123,0)</f>
        <v>0</v>
      </c>
      <c r="BG123" s="179">
        <f>IF(N123="zákl. přenesená",J123,0)</f>
        <v>0</v>
      </c>
      <c r="BH123" s="179">
        <f>IF(N123="sníž. přenesená",J123,0)</f>
        <v>0</v>
      </c>
      <c r="BI123" s="179">
        <f>IF(N123="nulová",J123,0)</f>
        <v>0</v>
      </c>
      <c r="BJ123" s="18" t="s">
        <v>86</v>
      </c>
      <c r="BK123" s="179">
        <f>ROUND(I123*H123,2)</f>
        <v>0</v>
      </c>
      <c r="BL123" s="18" t="s">
        <v>192</v>
      </c>
      <c r="BM123" s="178" t="s">
        <v>1606</v>
      </c>
    </row>
    <row r="124" spans="1:65" s="2" customFormat="1" ht="24.2" customHeight="1">
      <c r="A124" s="33"/>
      <c r="B124" s="166"/>
      <c r="C124" s="167" t="s">
        <v>88</v>
      </c>
      <c r="D124" s="167" t="s">
        <v>187</v>
      </c>
      <c r="E124" s="168" t="s">
        <v>1607</v>
      </c>
      <c r="F124" s="169" t="s">
        <v>1608</v>
      </c>
      <c r="G124" s="170" t="s">
        <v>286</v>
      </c>
      <c r="H124" s="171">
        <v>1</v>
      </c>
      <c r="I124" s="172"/>
      <c r="J124" s="173">
        <f>ROUND(I124*H124,2)</f>
        <v>0</v>
      </c>
      <c r="K124" s="169" t="s">
        <v>191</v>
      </c>
      <c r="L124" s="34"/>
      <c r="M124" s="174" t="s">
        <v>1</v>
      </c>
      <c r="N124" s="175" t="s">
        <v>44</v>
      </c>
      <c r="O124" s="59"/>
      <c r="P124" s="176">
        <f>O124*H124</f>
        <v>0</v>
      </c>
      <c r="Q124" s="176">
        <v>0</v>
      </c>
      <c r="R124" s="176">
        <f>Q124*H124</f>
        <v>0</v>
      </c>
      <c r="S124" s="176">
        <v>0</v>
      </c>
      <c r="T124" s="177">
        <f>S124*H124</f>
        <v>0</v>
      </c>
      <c r="U124" s="33"/>
      <c r="V124" s="33"/>
      <c r="W124" s="33"/>
      <c r="X124" s="33"/>
      <c r="Y124" s="33"/>
      <c r="Z124" s="33"/>
      <c r="AA124" s="33"/>
      <c r="AB124" s="33"/>
      <c r="AC124" s="33"/>
      <c r="AD124" s="33"/>
      <c r="AE124" s="33"/>
      <c r="AR124" s="178" t="s">
        <v>192</v>
      </c>
      <c r="AT124" s="178" t="s">
        <v>187</v>
      </c>
      <c r="AU124" s="178" t="s">
        <v>86</v>
      </c>
      <c r="AY124" s="18" t="s">
        <v>184</v>
      </c>
      <c r="BE124" s="179">
        <f>IF(N124="základní",J124,0)</f>
        <v>0</v>
      </c>
      <c r="BF124" s="179">
        <f>IF(N124="snížená",J124,0)</f>
        <v>0</v>
      </c>
      <c r="BG124" s="179">
        <f>IF(N124="zákl. přenesená",J124,0)</f>
        <v>0</v>
      </c>
      <c r="BH124" s="179">
        <f>IF(N124="sníž. přenesená",J124,0)</f>
        <v>0</v>
      </c>
      <c r="BI124" s="179">
        <f>IF(N124="nulová",J124,0)</f>
        <v>0</v>
      </c>
      <c r="BJ124" s="18" t="s">
        <v>86</v>
      </c>
      <c r="BK124" s="179">
        <f>ROUND(I124*H124,2)</f>
        <v>0</v>
      </c>
      <c r="BL124" s="18" t="s">
        <v>192</v>
      </c>
      <c r="BM124" s="178" t="s">
        <v>1609</v>
      </c>
    </row>
    <row r="125" spans="1:65" s="2" customFormat="1" ht="24.2" customHeight="1">
      <c r="A125" s="33"/>
      <c r="B125" s="166"/>
      <c r="C125" s="167" t="s">
        <v>102</v>
      </c>
      <c r="D125" s="167" t="s">
        <v>187</v>
      </c>
      <c r="E125" s="168" t="s">
        <v>1610</v>
      </c>
      <c r="F125" s="169" t="s">
        <v>1611</v>
      </c>
      <c r="G125" s="170" t="s">
        <v>286</v>
      </c>
      <c r="H125" s="171">
        <v>1</v>
      </c>
      <c r="I125" s="172"/>
      <c r="J125" s="173">
        <f>ROUND(I125*H125,2)</f>
        <v>0</v>
      </c>
      <c r="K125" s="169" t="s">
        <v>191</v>
      </c>
      <c r="L125" s="34"/>
      <c r="M125" s="174" t="s">
        <v>1</v>
      </c>
      <c r="N125" s="175" t="s">
        <v>44</v>
      </c>
      <c r="O125" s="59"/>
      <c r="P125" s="176">
        <f>O125*H125</f>
        <v>0</v>
      </c>
      <c r="Q125" s="176">
        <v>0</v>
      </c>
      <c r="R125" s="176">
        <f>Q125*H125</f>
        <v>0</v>
      </c>
      <c r="S125" s="176">
        <v>0</v>
      </c>
      <c r="T125" s="177">
        <f>S125*H125</f>
        <v>0</v>
      </c>
      <c r="U125" s="33"/>
      <c r="V125" s="33"/>
      <c r="W125" s="33"/>
      <c r="X125" s="33"/>
      <c r="Y125" s="33"/>
      <c r="Z125" s="33"/>
      <c r="AA125" s="33"/>
      <c r="AB125" s="33"/>
      <c r="AC125" s="33"/>
      <c r="AD125" s="33"/>
      <c r="AE125" s="33"/>
      <c r="AR125" s="178" t="s">
        <v>192</v>
      </c>
      <c r="AT125" s="178" t="s">
        <v>187</v>
      </c>
      <c r="AU125" s="178" t="s">
        <v>86</v>
      </c>
      <c r="AY125" s="18" t="s">
        <v>184</v>
      </c>
      <c r="BE125" s="179">
        <f>IF(N125="základní",J125,0)</f>
        <v>0</v>
      </c>
      <c r="BF125" s="179">
        <f>IF(N125="snížená",J125,0)</f>
        <v>0</v>
      </c>
      <c r="BG125" s="179">
        <f>IF(N125="zákl. přenesená",J125,0)</f>
        <v>0</v>
      </c>
      <c r="BH125" s="179">
        <f>IF(N125="sníž. přenesená",J125,0)</f>
        <v>0</v>
      </c>
      <c r="BI125" s="179">
        <f>IF(N125="nulová",J125,0)</f>
        <v>0</v>
      </c>
      <c r="BJ125" s="18" t="s">
        <v>86</v>
      </c>
      <c r="BK125" s="179">
        <f>ROUND(I125*H125,2)</f>
        <v>0</v>
      </c>
      <c r="BL125" s="18" t="s">
        <v>192</v>
      </c>
      <c r="BM125" s="178" t="s">
        <v>1612</v>
      </c>
    </row>
    <row r="126" spans="1:65" s="2" customFormat="1" ht="24.2" customHeight="1">
      <c r="A126" s="33"/>
      <c r="B126" s="166"/>
      <c r="C126" s="167" t="s">
        <v>192</v>
      </c>
      <c r="D126" s="167" t="s">
        <v>187</v>
      </c>
      <c r="E126" s="168" t="s">
        <v>1613</v>
      </c>
      <c r="F126" s="169" t="s">
        <v>1614</v>
      </c>
      <c r="G126" s="170" t="s">
        <v>286</v>
      </c>
      <c r="H126" s="171">
        <v>1</v>
      </c>
      <c r="I126" s="172"/>
      <c r="J126" s="173">
        <f>ROUND(I126*H126,2)</f>
        <v>0</v>
      </c>
      <c r="K126" s="169" t="s">
        <v>191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86</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1615</v>
      </c>
    </row>
    <row r="127" spans="1:65" s="2" customFormat="1" ht="24.2" customHeight="1">
      <c r="A127" s="33"/>
      <c r="B127" s="166"/>
      <c r="C127" s="167" t="s">
        <v>185</v>
      </c>
      <c r="D127" s="167" t="s">
        <v>187</v>
      </c>
      <c r="E127" s="168" t="s">
        <v>1616</v>
      </c>
      <c r="F127" s="169" t="s">
        <v>1617</v>
      </c>
      <c r="G127" s="170" t="s">
        <v>190</v>
      </c>
      <c r="H127" s="171">
        <v>2.0259999999999998</v>
      </c>
      <c r="I127" s="172"/>
      <c r="J127" s="173">
        <f>ROUND(I127*H127,2)</f>
        <v>0</v>
      </c>
      <c r="K127" s="169" t="s">
        <v>191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86</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1618</v>
      </c>
    </row>
    <row r="128" spans="1:65" s="13" customFormat="1" ht="11.25">
      <c r="B128" s="184"/>
      <c r="D128" s="180" t="s">
        <v>196</v>
      </c>
      <c r="E128" s="185" t="s">
        <v>1</v>
      </c>
      <c r="F128" s="186" t="s">
        <v>1619</v>
      </c>
      <c r="H128" s="187">
        <v>2.0259999999999998</v>
      </c>
      <c r="I128" s="188"/>
      <c r="L128" s="184"/>
      <c r="M128" s="189"/>
      <c r="N128" s="190"/>
      <c r="O128" s="190"/>
      <c r="P128" s="190"/>
      <c r="Q128" s="190"/>
      <c r="R128" s="190"/>
      <c r="S128" s="190"/>
      <c r="T128" s="191"/>
      <c r="AT128" s="185" t="s">
        <v>196</v>
      </c>
      <c r="AU128" s="185" t="s">
        <v>86</v>
      </c>
      <c r="AV128" s="13" t="s">
        <v>88</v>
      </c>
      <c r="AW128" s="13" t="s">
        <v>36</v>
      </c>
      <c r="AX128" s="13" t="s">
        <v>86</v>
      </c>
      <c r="AY128" s="185" t="s">
        <v>184</v>
      </c>
    </row>
    <row r="129" spans="1:65" s="2" customFormat="1" ht="43.5" customHeight="1">
      <c r="A129" s="33"/>
      <c r="B129" s="166"/>
      <c r="C129" s="167" t="s">
        <v>220</v>
      </c>
      <c r="D129" s="167" t="s">
        <v>187</v>
      </c>
      <c r="E129" s="168" t="s">
        <v>900</v>
      </c>
      <c r="F129" s="169" t="s">
        <v>2412</v>
      </c>
      <c r="G129" s="170" t="s">
        <v>1620</v>
      </c>
      <c r="H129" s="171">
        <v>1</v>
      </c>
      <c r="I129" s="172"/>
      <c r="J129" s="173">
        <f>ROUND(I129*H129,2)</f>
        <v>0</v>
      </c>
      <c r="K129" s="169" t="s">
        <v>191</v>
      </c>
      <c r="L129" s="34"/>
      <c r="M129" s="174" t="s">
        <v>1</v>
      </c>
      <c r="N129" s="175" t="s">
        <v>44</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192</v>
      </c>
      <c r="AT129" s="178" t="s">
        <v>187</v>
      </c>
      <c r="AU129" s="178" t="s">
        <v>86</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1621</v>
      </c>
    </row>
    <row r="130" spans="1:65" s="2" customFormat="1" ht="19.5">
      <c r="A130" s="33"/>
      <c r="B130" s="34"/>
      <c r="C130" s="33"/>
      <c r="D130" s="180" t="s">
        <v>194</v>
      </c>
      <c r="E130" s="33"/>
      <c r="F130" s="181" t="s">
        <v>904</v>
      </c>
      <c r="G130" s="33"/>
      <c r="H130" s="33"/>
      <c r="I130" s="102"/>
      <c r="J130" s="33"/>
      <c r="K130" s="33"/>
      <c r="L130" s="34"/>
      <c r="M130" s="182"/>
      <c r="N130" s="183"/>
      <c r="O130" s="59"/>
      <c r="P130" s="59"/>
      <c r="Q130" s="59"/>
      <c r="R130" s="59"/>
      <c r="S130" s="59"/>
      <c r="T130" s="60"/>
      <c r="U130" s="33"/>
      <c r="V130" s="33"/>
      <c r="W130" s="33"/>
      <c r="X130" s="33"/>
      <c r="Y130" s="33"/>
      <c r="Z130" s="33"/>
      <c r="AA130" s="33"/>
      <c r="AB130" s="33"/>
      <c r="AC130" s="33"/>
      <c r="AD130" s="33"/>
      <c r="AE130" s="33"/>
      <c r="AT130" s="18" t="s">
        <v>194</v>
      </c>
      <c r="AU130" s="18" t="s">
        <v>86</v>
      </c>
    </row>
    <row r="131" spans="1:65" s="2" customFormat="1" ht="37.9" customHeight="1">
      <c r="A131" s="33"/>
      <c r="B131" s="166"/>
      <c r="C131" s="167" t="s">
        <v>225</v>
      </c>
      <c r="D131" s="167" t="s">
        <v>187</v>
      </c>
      <c r="E131" s="168" t="s">
        <v>1622</v>
      </c>
      <c r="F131" s="169" t="s">
        <v>1623</v>
      </c>
      <c r="G131" s="170" t="s">
        <v>190</v>
      </c>
      <c r="H131" s="171">
        <v>2.0259999999999998</v>
      </c>
      <c r="I131" s="172"/>
      <c r="J131" s="173">
        <f>ROUND(I131*H131,2)</f>
        <v>0</v>
      </c>
      <c r="K131" s="169" t="s">
        <v>191</v>
      </c>
      <c r="L131" s="34"/>
      <c r="M131" s="174" t="s">
        <v>1</v>
      </c>
      <c r="N131" s="175" t="s">
        <v>44</v>
      </c>
      <c r="O131" s="59"/>
      <c r="P131" s="176">
        <f>O131*H131</f>
        <v>0</v>
      </c>
      <c r="Q131" s="176">
        <v>0</v>
      </c>
      <c r="R131" s="176">
        <f>Q131*H131</f>
        <v>0</v>
      </c>
      <c r="S131" s="176">
        <v>0</v>
      </c>
      <c r="T131" s="177">
        <f>S131*H131</f>
        <v>0</v>
      </c>
      <c r="U131" s="33"/>
      <c r="V131" s="33"/>
      <c r="W131" s="33"/>
      <c r="X131" s="33"/>
      <c r="Y131" s="33"/>
      <c r="Z131" s="33"/>
      <c r="AA131" s="33"/>
      <c r="AB131" s="33"/>
      <c r="AC131" s="33"/>
      <c r="AD131" s="33"/>
      <c r="AE131" s="33"/>
      <c r="AR131" s="178" t="s">
        <v>192</v>
      </c>
      <c r="AT131" s="178" t="s">
        <v>187</v>
      </c>
      <c r="AU131" s="178" t="s">
        <v>86</v>
      </c>
      <c r="AY131" s="18" t="s">
        <v>184</v>
      </c>
      <c r="BE131" s="179">
        <f>IF(N131="základní",J131,0)</f>
        <v>0</v>
      </c>
      <c r="BF131" s="179">
        <f>IF(N131="snížená",J131,0)</f>
        <v>0</v>
      </c>
      <c r="BG131" s="179">
        <f>IF(N131="zákl. přenesená",J131,0)</f>
        <v>0</v>
      </c>
      <c r="BH131" s="179">
        <f>IF(N131="sníž. přenesená",J131,0)</f>
        <v>0</v>
      </c>
      <c r="BI131" s="179">
        <f>IF(N131="nulová",J131,0)</f>
        <v>0</v>
      </c>
      <c r="BJ131" s="18" t="s">
        <v>86</v>
      </c>
      <c r="BK131" s="179">
        <f>ROUND(I131*H131,2)</f>
        <v>0</v>
      </c>
      <c r="BL131" s="18" t="s">
        <v>192</v>
      </c>
      <c r="BM131" s="178" t="s">
        <v>1624</v>
      </c>
    </row>
    <row r="132" spans="1:65" s="13" customFormat="1" ht="11.25">
      <c r="B132" s="184"/>
      <c r="D132" s="180" t="s">
        <v>196</v>
      </c>
      <c r="E132" s="185" t="s">
        <v>1</v>
      </c>
      <c r="F132" s="186" t="s">
        <v>1619</v>
      </c>
      <c r="H132" s="187">
        <v>2.0259999999999998</v>
      </c>
      <c r="I132" s="188"/>
      <c r="L132" s="184"/>
      <c r="M132" s="189"/>
      <c r="N132" s="190"/>
      <c r="O132" s="190"/>
      <c r="P132" s="190"/>
      <c r="Q132" s="190"/>
      <c r="R132" s="190"/>
      <c r="S132" s="190"/>
      <c r="T132" s="191"/>
      <c r="AT132" s="185" t="s">
        <v>196</v>
      </c>
      <c r="AU132" s="185" t="s">
        <v>86</v>
      </c>
      <c r="AV132" s="13" t="s">
        <v>88</v>
      </c>
      <c r="AW132" s="13" t="s">
        <v>36</v>
      </c>
      <c r="AX132" s="13" t="s">
        <v>86</v>
      </c>
      <c r="AY132" s="185" t="s">
        <v>184</v>
      </c>
    </row>
    <row r="133" spans="1:65" s="2" customFormat="1" ht="24.2" customHeight="1">
      <c r="A133" s="33"/>
      <c r="B133" s="166"/>
      <c r="C133" s="167" t="s">
        <v>217</v>
      </c>
      <c r="D133" s="167" t="s">
        <v>187</v>
      </c>
      <c r="E133" s="168" t="s">
        <v>1625</v>
      </c>
      <c r="F133" s="169" t="s">
        <v>1626</v>
      </c>
      <c r="G133" s="170" t="s">
        <v>286</v>
      </c>
      <c r="H133" s="171">
        <v>1</v>
      </c>
      <c r="I133" s="172"/>
      <c r="J133" s="173">
        <f>ROUND(I133*H133,2)</f>
        <v>0</v>
      </c>
      <c r="K133" s="169" t="s">
        <v>191</v>
      </c>
      <c r="L133" s="34"/>
      <c r="M133" s="174" t="s">
        <v>1</v>
      </c>
      <c r="N133" s="175" t="s">
        <v>44</v>
      </c>
      <c r="O133" s="59"/>
      <c r="P133" s="176">
        <f>O133*H133</f>
        <v>0</v>
      </c>
      <c r="Q133" s="176">
        <v>0</v>
      </c>
      <c r="R133" s="176">
        <f>Q133*H133</f>
        <v>0</v>
      </c>
      <c r="S133" s="176">
        <v>0</v>
      </c>
      <c r="T133" s="177">
        <f>S133*H133</f>
        <v>0</v>
      </c>
      <c r="U133" s="33"/>
      <c r="V133" s="33"/>
      <c r="W133" s="33"/>
      <c r="X133" s="33"/>
      <c r="Y133" s="33"/>
      <c r="Z133" s="33"/>
      <c r="AA133" s="33"/>
      <c r="AB133" s="33"/>
      <c r="AC133" s="33"/>
      <c r="AD133" s="33"/>
      <c r="AE133" s="33"/>
      <c r="AR133" s="178" t="s">
        <v>192</v>
      </c>
      <c r="AT133" s="178" t="s">
        <v>187</v>
      </c>
      <c r="AU133" s="178" t="s">
        <v>86</v>
      </c>
      <c r="AY133" s="18" t="s">
        <v>184</v>
      </c>
      <c r="BE133" s="179">
        <f>IF(N133="základní",J133,0)</f>
        <v>0</v>
      </c>
      <c r="BF133" s="179">
        <f>IF(N133="snížená",J133,0)</f>
        <v>0</v>
      </c>
      <c r="BG133" s="179">
        <f>IF(N133="zákl. přenesená",J133,0)</f>
        <v>0</v>
      </c>
      <c r="BH133" s="179">
        <f>IF(N133="sníž. přenesená",J133,0)</f>
        <v>0</v>
      </c>
      <c r="BI133" s="179">
        <f>IF(N133="nulová",J133,0)</f>
        <v>0</v>
      </c>
      <c r="BJ133" s="18" t="s">
        <v>86</v>
      </c>
      <c r="BK133" s="179">
        <f>ROUND(I133*H133,2)</f>
        <v>0</v>
      </c>
      <c r="BL133" s="18" t="s">
        <v>192</v>
      </c>
      <c r="BM133" s="178" t="s">
        <v>1627</v>
      </c>
    </row>
    <row r="134" spans="1:65" s="2" customFormat="1" ht="19.5">
      <c r="A134" s="33"/>
      <c r="B134" s="34"/>
      <c r="C134" s="33"/>
      <c r="D134" s="180" t="s">
        <v>194</v>
      </c>
      <c r="E134" s="33"/>
      <c r="F134" s="181" t="s">
        <v>904</v>
      </c>
      <c r="G134" s="33"/>
      <c r="H134" s="33"/>
      <c r="I134" s="102"/>
      <c r="J134" s="33"/>
      <c r="K134" s="33"/>
      <c r="L134" s="34"/>
      <c r="M134" s="182"/>
      <c r="N134" s="183"/>
      <c r="O134" s="59"/>
      <c r="P134" s="59"/>
      <c r="Q134" s="59"/>
      <c r="R134" s="59"/>
      <c r="S134" s="59"/>
      <c r="T134" s="60"/>
      <c r="U134" s="33"/>
      <c r="V134" s="33"/>
      <c r="W134" s="33"/>
      <c r="X134" s="33"/>
      <c r="Y134" s="33"/>
      <c r="Z134" s="33"/>
      <c r="AA134" s="33"/>
      <c r="AB134" s="33"/>
      <c r="AC134" s="33"/>
      <c r="AD134" s="33"/>
      <c r="AE134" s="33"/>
      <c r="AT134" s="18" t="s">
        <v>194</v>
      </c>
      <c r="AU134" s="18" t="s">
        <v>86</v>
      </c>
    </row>
    <row r="135" spans="1:65" s="2" customFormat="1" ht="14.45" customHeight="1">
      <c r="A135" s="33"/>
      <c r="B135" s="166"/>
      <c r="C135" s="167" t="s">
        <v>233</v>
      </c>
      <c r="D135" s="167" t="s">
        <v>187</v>
      </c>
      <c r="E135" s="168" t="s">
        <v>1628</v>
      </c>
      <c r="F135" s="169" t="s">
        <v>1629</v>
      </c>
      <c r="G135" s="170" t="s">
        <v>286</v>
      </c>
      <c r="H135" s="171">
        <v>5</v>
      </c>
      <c r="I135" s="172"/>
      <c r="J135" s="173">
        <f>ROUND(I135*H135,2)</f>
        <v>0</v>
      </c>
      <c r="K135" s="169" t="s">
        <v>1</v>
      </c>
      <c r="L135" s="34"/>
      <c r="M135" s="174" t="s">
        <v>1</v>
      </c>
      <c r="N135" s="175"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192</v>
      </c>
      <c r="AT135" s="178" t="s">
        <v>187</v>
      </c>
      <c r="AU135" s="178" t="s">
        <v>86</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1630</v>
      </c>
    </row>
    <row r="136" spans="1:65" s="2" customFormat="1" ht="19.5">
      <c r="A136" s="33"/>
      <c r="B136" s="34"/>
      <c r="C136" s="33"/>
      <c r="D136" s="180" t="s">
        <v>194</v>
      </c>
      <c r="E136" s="33"/>
      <c r="F136" s="181" t="s">
        <v>1631</v>
      </c>
      <c r="G136" s="33"/>
      <c r="H136" s="33"/>
      <c r="I136" s="102"/>
      <c r="J136" s="33"/>
      <c r="K136" s="33"/>
      <c r="L136" s="34"/>
      <c r="M136" s="182"/>
      <c r="N136" s="183"/>
      <c r="O136" s="59"/>
      <c r="P136" s="59"/>
      <c r="Q136" s="59"/>
      <c r="R136" s="59"/>
      <c r="S136" s="59"/>
      <c r="T136" s="60"/>
      <c r="U136" s="33"/>
      <c r="V136" s="33"/>
      <c r="W136" s="33"/>
      <c r="X136" s="33"/>
      <c r="Y136" s="33"/>
      <c r="Z136" s="33"/>
      <c r="AA136" s="33"/>
      <c r="AB136" s="33"/>
      <c r="AC136" s="33"/>
      <c r="AD136" s="33"/>
      <c r="AE136" s="33"/>
      <c r="AT136" s="18" t="s">
        <v>194</v>
      </c>
      <c r="AU136" s="18" t="s">
        <v>86</v>
      </c>
    </row>
    <row r="137" spans="1:65" s="2" customFormat="1" ht="24.2" customHeight="1">
      <c r="A137" s="33"/>
      <c r="B137" s="166"/>
      <c r="C137" s="167" t="s">
        <v>239</v>
      </c>
      <c r="D137" s="167" t="s">
        <v>187</v>
      </c>
      <c r="E137" s="168" t="s">
        <v>1632</v>
      </c>
      <c r="F137" s="169" t="s">
        <v>1633</v>
      </c>
      <c r="G137" s="170" t="s">
        <v>1634</v>
      </c>
      <c r="H137" s="171">
        <v>150</v>
      </c>
      <c r="I137" s="172"/>
      <c r="J137" s="173">
        <f>ROUND(I137*H137,2)</f>
        <v>0</v>
      </c>
      <c r="K137" s="169" t="s">
        <v>1</v>
      </c>
      <c r="L137" s="34"/>
      <c r="M137" s="174" t="s">
        <v>1</v>
      </c>
      <c r="N137" s="175"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192</v>
      </c>
      <c r="AT137" s="178" t="s">
        <v>187</v>
      </c>
      <c r="AU137" s="178" t="s">
        <v>86</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1635</v>
      </c>
    </row>
    <row r="138" spans="1:65" s="2" customFormat="1" ht="19.5">
      <c r="A138" s="33"/>
      <c r="B138" s="34"/>
      <c r="C138" s="33"/>
      <c r="D138" s="180" t="s">
        <v>194</v>
      </c>
      <c r="E138" s="33"/>
      <c r="F138" s="181" t="s">
        <v>1636</v>
      </c>
      <c r="G138" s="33"/>
      <c r="H138" s="33"/>
      <c r="I138" s="102"/>
      <c r="J138" s="33"/>
      <c r="K138" s="33"/>
      <c r="L138" s="34"/>
      <c r="M138" s="182"/>
      <c r="N138" s="183"/>
      <c r="O138" s="59"/>
      <c r="P138" s="59"/>
      <c r="Q138" s="59"/>
      <c r="R138" s="59"/>
      <c r="S138" s="59"/>
      <c r="T138" s="60"/>
      <c r="U138" s="33"/>
      <c r="V138" s="33"/>
      <c r="W138" s="33"/>
      <c r="X138" s="33"/>
      <c r="Y138" s="33"/>
      <c r="Z138" s="33"/>
      <c r="AA138" s="33"/>
      <c r="AB138" s="33"/>
      <c r="AC138" s="33"/>
      <c r="AD138" s="33"/>
      <c r="AE138" s="33"/>
      <c r="AT138" s="18" t="s">
        <v>194</v>
      </c>
      <c r="AU138" s="18" t="s">
        <v>86</v>
      </c>
    </row>
    <row r="139" spans="1:65" s="2" customFormat="1" ht="62.65" customHeight="1">
      <c r="A139" s="33"/>
      <c r="B139" s="166"/>
      <c r="C139" s="167" t="s">
        <v>244</v>
      </c>
      <c r="D139" s="167" t="s">
        <v>187</v>
      </c>
      <c r="E139" s="168" t="s">
        <v>1637</v>
      </c>
      <c r="F139" s="169" t="s">
        <v>1638</v>
      </c>
      <c r="G139" s="170" t="s">
        <v>286</v>
      </c>
      <c r="H139" s="171">
        <v>1</v>
      </c>
      <c r="I139" s="172"/>
      <c r="J139" s="173">
        <f>ROUND(I139*H139,2)</f>
        <v>0</v>
      </c>
      <c r="K139" s="169" t="s">
        <v>191</v>
      </c>
      <c r="L139" s="34"/>
      <c r="M139" s="174" t="s">
        <v>1</v>
      </c>
      <c r="N139" s="175"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192</v>
      </c>
      <c r="AT139" s="178" t="s">
        <v>187</v>
      </c>
      <c r="AU139" s="178" t="s">
        <v>86</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192</v>
      </c>
      <c r="BM139" s="178" t="s">
        <v>1639</v>
      </c>
    </row>
    <row r="140" spans="1:65" s="2" customFormat="1" ht="19.5">
      <c r="A140" s="33"/>
      <c r="B140" s="34"/>
      <c r="C140" s="33"/>
      <c r="D140" s="180" t="s">
        <v>194</v>
      </c>
      <c r="E140" s="33"/>
      <c r="F140" s="181" t="s">
        <v>1640</v>
      </c>
      <c r="G140" s="33"/>
      <c r="H140" s="33"/>
      <c r="I140" s="102"/>
      <c r="J140" s="33"/>
      <c r="K140" s="33"/>
      <c r="L140" s="34"/>
      <c r="M140" s="182"/>
      <c r="N140" s="183"/>
      <c r="O140" s="59"/>
      <c r="P140" s="59"/>
      <c r="Q140" s="59"/>
      <c r="R140" s="59"/>
      <c r="S140" s="59"/>
      <c r="T140" s="60"/>
      <c r="U140" s="33"/>
      <c r="V140" s="33"/>
      <c r="W140" s="33"/>
      <c r="X140" s="33"/>
      <c r="Y140" s="33"/>
      <c r="Z140" s="33"/>
      <c r="AA140" s="33"/>
      <c r="AB140" s="33"/>
      <c r="AC140" s="33"/>
      <c r="AD140" s="33"/>
      <c r="AE140" s="33"/>
      <c r="AT140" s="18" t="s">
        <v>194</v>
      </c>
      <c r="AU140" s="18" t="s">
        <v>86</v>
      </c>
    </row>
    <row r="141" spans="1:65" s="2" customFormat="1" ht="24.2" customHeight="1">
      <c r="A141" s="33"/>
      <c r="B141" s="166"/>
      <c r="C141" s="167" t="s">
        <v>249</v>
      </c>
      <c r="D141" s="167" t="s">
        <v>187</v>
      </c>
      <c r="E141" s="168" t="s">
        <v>1641</v>
      </c>
      <c r="F141" s="169" t="s">
        <v>1642</v>
      </c>
      <c r="G141" s="170" t="s">
        <v>286</v>
      </c>
      <c r="H141" s="171">
        <v>1</v>
      </c>
      <c r="I141" s="172"/>
      <c r="J141" s="173">
        <f>ROUND(I141*H141,2)</f>
        <v>0</v>
      </c>
      <c r="K141" s="169" t="s">
        <v>191</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86</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1643</v>
      </c>
    </row>
    <row r="142" spans="1:65" s="2" customFormat="1" ht="19.5">
      <c r="A142" s="33"/>
      <c r="B142" s="34"/>
      <c r="C142" s="33"/>
      <c r="D142" s="180" t="s">
        <v>194</v>
      </c>
      <c r="E142" s="33"/>
      <c r="F142" s="181" t="s">
        <v>904</v>
      </c>
      <c r="G142" s="33"/>
      <c r="H142" s="33"/>
      <c r="I142" s="102"/>
      <c r="J142" s="33"/>
      <c r="K142" s="33"/>
      <c r="L142" s="34"/>
      <c r="M142" s="182"/>
      <c r="N142" s="183"/>
      <c r="O142" s="59"/>
      <c r="P142" s="59"/>
      <c r="Q142" s="59"/>
      <c r="R142" s="59"/>
      <c r="S142" s="59"/>
      <c r="T142" s="60"/>
      <c r="U142" s="33"/>
      <c r="V142" s="33"/>
      <c r="W142" s="33"/>
      <c r="X142" s="33"/>
      <c r="Y142" s="33"/>
      <c r="Z142" s="33"/>
      <c r="AA142" s="33"/>
      <c r="AB142" s="33"/>
      <c r="AC142" s="33"/>
      <c r="AD142" s="33"/>
      <c r="AE142" s="33"/>
      <c r="AT142" s="18" t="s">
        <v>194</v>
      </c>
      <c r="AU142" s="18" t="s">
        <v>86</v>
      </c>
    </row>
    <row r="143" spans="1:65" s="2" customFormat="1" ht="24.2" customHeight="1">
      <c r="A143" s="33"/>
      <c r="B143" s="166"/>
      <c r="C143" s="167" t="s">
        <v>254</v>
      </c>
      <c r="D143" s="167" t="s">
        <v>187</v>
      </c>
      <c r="E143" s="168" t="s">
        <v>1644</v>
      </c>
      <c r="F143" s="169" t="s">
        <v>1645</v>
      </c>
      <c r="G143" s="170" t="s">
        <v>327</v>
      </c>
      <c r="H143" s="171">
        <v>1.855</v>
      </c>
      <c r="I143" s="172"/>
      <c r="J143" s="173">
        <f>ROUND(I143*H143,2)</f>
        <v>0</v>
      </c>
      <c r="K143" s="169" t="s">
        <v>191</v>
      </c>
      <c r="L143" s="34"/>
      <c r="M143" s="174" t="s">
        <v>1</v>
      </c>
      <c r="N143" s="175" t="s">
        <v>44</v>
      </c>
      <c r="O143" s="59"/>
      <c r="P143" s="176">
        <f>O143*H143</f>
        <v>0</v>
      </c>
      <c r="Q143" s="176">
        <v>0</v>
      </c>
      <c r="R143" s="176">
        <f>Q143*H143</f>
        <v>0</v>
      </c>
      <c r="S143" s="176">
        <v>0</v>
      </c>
      <c r="T143" s="177">
        <f>S143*H143</f>
        <v>0</v>
      </c>
      <c r="U143" s="33"/>
      <c r="V143" s="33"/>
      <c r="W143" s="33"/>
      <c r="X143" s="33"/>
      <c r="Y143" s="33"/>
      <c r="Z143" s="33"/>
      <c r="AA143" s="33"/>
      <c r="AB143" s="33"/>
      <c r="AC143" s="33"/>
      <c r="AD143" s="33"/>
      <c r="AE143" s="33"/>
      <c r="AR143" s="178" t="s">
        <v>192</v>
      </c>
      <c r="AT143" s="178" t="s">
        <v>187</v>
      </c>
      <c r="AU143" s="178" t="s">
        <v>86</v>
      </c>
      <c r="AY143" s="18" t="s">
        <v>184</v>
      </c>
      <c r="BE143" s="179">
        <f>IF(N143="základní",J143,0)</f>
        <v>0</v>
      </c>
      <c r="BF143" s="179">
        <f>IF(N143="snížená",J143,0)</f>
        <v>0</v>
      </c>
      <c r="BG143" s="179">
        <f>IF(N143="zákl. přenesená",J143,0)</f>
        <v>0</v>
      </c>
      <c r="BH143" s="179">
        <f>IF(N143="sníž. přenesená",J143,0)</f>
        <v>0</v>
      </c>
      <c r="BI143" s="179">
        <f>IF(N143="nulová",J143,0)</f>
        <v>0</v>
      </c>
      <c r="BJ143" s="18" t="s">
        <v>86</v>
      </c>
      <c r="BK143" s="179">
        <f>ROUND(I143*H143,2)</f>
        <v>0</v>
      </c>
      <c r="BL143" s="18" t="s">
        <v>192</v>
      </c>
      <c r="BM143" s="178" t="s">
        <v>1646</v>
      </c>
    </row>
    <row r="144" spans="1:65" s="13" customFormat="1" ht="11.25">
      <c r="B144" s="184"/>
      <c r="D144" s="180" t="s">
        <v>196</v>
      </c>
      <c r="E144" s="185" t="s">
        <v>1</v>
      </c>
      <c r="F144" s="186" t="s">
        <v>1647</v>
      </c>
      <c r="H144" s="187">
        <v>1.855</v>
      </c>
      <c r="I144" s="188"/>
      <c r="L144" s="184"/>
      <c r="M144" s="217"/>
      <c r="N144" s="218"/>
      <c r="O144" s="218"/>
      <c r="P144" s="218"/>
      <c r="Q144" s="218"/>
      <c r="R144" s="218"/>
      <c r="S144" s="218"/>
      <c r="T144" s="219"/>
      <c r="AT144" s="185" t="s">
        <v>196</v>
      </c>
      <c r="AU144" s="185" t="s">
        <v>86</v>
      </c>
      <c r="AV144" s="13" t="s">
        <v>88</v>
      </c>
      <c r="AW144" s="13" t="s">
        <v>36</v>
      </c>
      <c r="AX144" s="13" t="s">
        <v>86</v>
      </c>
      <c r="AY144" s="185" t="s">
        <v>184</v>
      </c>
    </row>
    <row r="145" spans="1:31" s="2" customFormat="1" ht="6.95" customHeight="1">
      <c r="A145" s="33"/>
      <c r="B145" s="48"/>
      <c r="C145" s="49"/>
      <c r="D145" s="49"/>
      <c r="E145" s="49"/>
      <c r="F145" s="49"/>
      <c r="G145" s="49"/>
      <c r="H145" s="49"/>
      <c r="I145" s="126"/>
      <c r="J145" s="49"/>
      <c r="K145" s="49"/>
      <c r="L145" s="34"/>
      <c r="M145" s="33"/>
      <c r="O145" s="33"/>
      <c r="P145" s="33"/>
      <c r="Q145" s="33"/>
      <c r="R145" s="33"/>
      <c r="S145" s="33"/>
      <c r="T145" s="33"/>
      <c r="U145" s="33"/>
      <c r="V145" s="33"/>
      <c r="W145" s="33"/>
      <c r="X145" s="33"/>
      <c r="Y145" s="33"/>
      <c r="Z145" s="33"/>
      <c r="AA145" s="33"/>
      <c r="AB145" s="33"/>
      <c r="AC145" s="33"/>
      <c r="AD145" s="33"/>
      <c r="AE145" s="33"/>
    </row>
  </sheetData>
  <autoFilter ref="C120:K144"/>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43"/>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126</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1648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1649</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ROUND((SUM(BE123:BE342)),  2)</f>
        <v>0</v>
      </c>
      <c r="G35" s="33"/>
      <c r="H35" s="33"/>
      <c r="I35" s="113">
        <v>0.21</v>
      </c>
      <c r="J35" s="112">
        <f>ROUND(((SUM(BE123:BE342))*I35),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ROUND((SUM(BF123:BF342)),  2)</f>
        <v>0</v>
      </c>
      <c r="G36" s="33"/>
      <c r="H36" s="33"/>
      <c r="I36" s="113">
        <v>0.15</v>
      </c>
      <c r="J36" s="112">
        <f>ROUND(((SUM(BF123:BF342))*I36),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ROUND((SUM(BG123:BG342)),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ROUND((SUM(BH123:BH342)),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ROUND((SUM(BI123:BI342)),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1648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02.01 - Železniční svršek a spodek</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J261</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1648</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02.01 - Železniční svršek a spodek</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P124+P261</f>
        <v>0</v>
      </c>
      <c r="Q123" s="67"/>
      <c r="R123" s="150">
        <f>R124+R261</f>
        <v>3704.7739819999997</v>
      </c>
      <c r="S123" s="67"/>
      <c r="T123" s="151">
        <f>T124+T261</f>
        <v>0</v>
      </c>
      <c r="U123" s="33"/>
      <c r="V123" s="33"/>
      <c r="W123" s="33"/>
      <c r="X123" s="33"/>
      <c r="Y123" s="33"/>
      <c r="Z123" s="33"/>
      <c r="AA123" s="33"/>
      <c r="AB123" s="33"/>
      <c r="AC123" s="33"/>
      <c r="AD123" s="33"/>
      <c r="AE123" s="33"/>
      <c r="AT123" s="18" t="s">
        <v>78</v>
      </c>
      <c r="AU123" s="18" t="s">
        <v>165</v>
      </c>
      <c r="BK123" s="152">
        <f>BK124+BK261</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3704.7739819999997</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SUM(P126:P260)</f>
        <v>0</v>
      </c>
      <c r="Q125" s="159"/>
      <c r="R125" s="160">
        <f>SUM(R126:R260)</f>
        <v>3704.7739819999997</v>
      </c>
      <c r="S125" s="159"/>
      <c r="T125" s="161">
        <f>SUM(T126:T260)</f>
        <v>0</v>
      </c>
      <c r="AR125" s="154" t="s">
        <v>86</v>
      </c>
      <c r="AT125" s="162" t="s">
        <v>78</v>
      </c>
      <c r="AU125" s="162" t="s">
        <v>86</v>
      </c>
      <c r="AY125" s="154" t="s">
        <v>184</v>
      </c>
      <c r="BK125" s="163">
        <f>SUM(BK126:BK260)</f>
        <v>0</v>
      </c>
    </row>
    <row r="126" spans="1:65" s="2" customFormat="1" ht="24.2" customHeight="1">
      <c r="A126" s="33"/>
      <c r="B126" s="166"/>
      <c r="C126" s="167" t="s">
        <v>86</v>
      </c>
      <c r="D126" s="167" t="s">
        <v>187</v>
      </c>
      <c r="E126" s="168" t="s">
        <v>188</v>
      </c>
      <c r="F126" s="169" t="s">
        <v>189</v>
      </c>
      <c r="G126" s="170" t="s">
        <v>190</v>
      </c>
      <c r="H126" s="171">
        <v>2.6389999999999998</v>
      </c>
      <c r="I126" s="172"/>
      <c r="J126" s="173">
        <f>ROUND(I126*H126,2)</f>
        <v>0</v>
      </c>
      <c r="K126" s="169" t="s">
        <v>191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1650</v>
      </c>
    </row>
    <row r="127" spans="1:65" s="2" customFormat="1" ht="19.5">
      <c r="A127" s="33"/>
      <c r="B127" s="34"/>
      <c r="C127" s="33"/>
      <c r="D127" s="180" t="s">
        <v>194</v>
      </c>
      <c r="E127" s="33"/>
      <c r="F127" s="181" t="s">
        <v>195</v>
      </c>
      <c r="G127" s="33"/>
      <c r="H127" s="33"/>
      <c r="I127" s="102"/>
      <c r="J127" s="33"/>
      <c r="K127" s="33"/>
      <c r="L127" s="34"/>
      <c r="M127" s="182"/>
      <c r="N127" s="183"/>
      <c r="O127" s="59"/>
      <c r="P127" s="59"/>
      <c r="Q127" s="59"/>
      <c r="R127" s="59"/>
      <c r="S127" s="59"/>
      <c r="T127" s="60"/>
      <c r="U127" s="33"/>
      <c r="V127" s="33"/>
      <c r="W127" s="33"/>
      <c r="X127" s="33"/>
      <c r="Y127" s="33"/>
      <c r="Z127" s="33"/>
      <c r="AA127" s="33"/>
      <c r="AB127" s="33"/>
      <c r="AC127" s="33"/>
      <c r="AD127" s="33"/>
      <c r="AE127" s="33"/>
      <c r="AT127" s="18" t="s">
        <v>194</v>
      </c>
      <c r="AU127" s="18" t="s">
        <v>88</v>
      </c>
    </row>
    <row r="128" spans="1:65" s="13" customFormat="1" ht="11.25">
      <c r="B128" s="184"/>
      <c r="D128" s="180" t="s">
        <v>196</v>
      </c>
      <c r="E128" s="185" t="s">
        <v>1</v>
      </c>
      <c r="F128" s="186" t="s">
        <v>1651</v>
      </c>
      <c r="H128" s="187">
        <v>2.6389999999999998</v>
      </c>
      <c r="I128" s="188"/>
      <c r="L128" s="184"/>
      <c r="M128" s="189"/>
      <c r="N128" s="190"/>
      <c r="O128" s="190"/>
      <c r="P128" s="190"/>
      <c r="Q128" s="190"/>
      <c r="R128" s="190"/>
      <c r="S128" s="190"/>
      <c r="T128" s="191"/>
      <c r="AT128" s="185" t="s">
        <v>196</v>
      </c>
      <c r="AU128" s="185" t="s">
        <v>88</v>
      </c>
      <c r="AV128" s="13" t="s">
        <v>88</v>
      </c>
      <c r="AW128" s="13" t="s">
        <v>36</v>
      </c>
      <c r="AX128" s="13" t="s">
        <v>86</v>
      </c>
      <c r="AY128" s="185" t="s">
        <v>184</v>
      </c>
    </row>
    <row r="129" spans="1:65" s="2" customFormat="1" ht="24.2" customHeight="1">
      <c r="A129" s="33"/>
      <c r="B129" s="166"/>
      <c r="C129" s="167" t="s">
        <v>88</v>
      </c>
      <c r="D129" s="167" t="s">
        <v>187</v>
      </c>
      <c r="E129" s="168" t="s">
        <v>198</v>
      </c>
      <c r="F129" s="169" t="s">
        <v>199</v>
      </c>
      <c r="G129" s="170" t="s">
        <v>200</v>
      </c>
      <c r="H129" s="171">
        <v>260</v>
      </c>
      <c r="I129" s="172"/>
      <c r="J129" s="173">
        <f>ROUND(I129*H129,2)</f>
        <v>0</v>
      </c>
      <c r="K129" s="169" t="s">
        <v>191</v>
      </c>
      <c r="L129" s="34"/>
      <c r="M129" s="174" t="s">
        <v>1</v>
      </c>
      <c r="N129" s="175" t="s">
        <v>44</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192</v>
      </c>
      <c r="AT129" s="178" t="s">
        <v>187</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1652</v>
      </c>
    </row>
    <row r="130" spans="1:65" s="2" customFormat="1" ht="24.2" customHeight="1">
      <c r="A130" s="33"/>
      <c r="B130" s="166"/>
      <c r="C130" s="167" t="s">
        <v>102</v>
      </c>
      <c r="D130" s="167" t="s">
        <v>187</v>
      </c>
      <c r="E130" s="168" t="s">
        <v>202</v>
      </c>
      <c r="F130" s="169" t="s">
        <v>203</v>
      </c>
      <c r="G130" s="170" t="s">
        <v>200</v>
      </c>
      <c r="H130" s="171">
        <v>1055.5999999999999</v>
      </c>
      <c r="I130" s="172"/>
      <c r="J130" s="173">
        <f>ROUND(I130*H130,2)</f>
        <v>0</v>
      </c>
      <c r="K130" s="169" t="s">
        <v>191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1653</v>
      </c>
    </row>
    <row r="131" spans="1:65" s="13" customFormat="1" ht="22.5">
      <c r="B131" s="184"/>
      <c r="D131" s="180" t="s">
        <v>196</v>
      </c>
      <c r="E131" s="185" t="s">
        <v>1</v>
      </c>
      <c r="F131" s="186" t="s">
        <v>1654</v>
      </c>
      <c r="H131" s="187">
        <v>1055.5999999999999</v>
      </c>
      <c r="I131" s="188"/>
      <c r="L131" s="184"/>
      <c r="M131" s="189"/>
      <c r="N131" s="190"/>
      <c r="O131" s="190"/>
      <c r="P131" s="190"/>
      <c r="Q131" s="190"/>
      <c r="R131" s="190"/>
      <c r="S131" s="190"/>
      <c r="T131" s="191"/>
      <c r="AT131" s="185" t="s">
        <v>196</v>
      </c>
      <c r="AU131" s="185" t="s">
        <v>88</v>
      </c>
      <c r="AV131" s="13" t="s">
        <v>88</v>
      </c>
      <c r="AW131" s="13" t="s">
        <v>36</v>
      </c>
      <c r="AX131" s="13" t="s">
        <v>86</v>
      </c>
      <c r="AY131" s="185" t="s">
        <v>184</v>
      </c>
    </row>
    <row r="132" spans="1:65" s="2" customFormat="1" ht="24.2" customHeight="1">
      <c r="A132" s="33"/>
      <c r="B132" s="166"/>
      <c r="C132" s="167" t="s">
        <v>192</v>
      </c>
      <c r="D132" s="167" t="s">
        <v>187</v>
      </c>
      <c r="E132" s="168" t="s">
        <v>206</v>
      </c>
      <c r="F132" s="169" t="s">
        <v>207</v>
      </c>
      <c r="G132" s="170" t="s">
        <v>200</v>
      </c>
      <c r="H132" s="171">
        <v>142.80000000000001</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1655</v>
      </c>
    </row>
    <row r="133" spans="1:65" s="13" customFormat="1" ht="11.25">
      <c r="B133" s="184"/>
      <c r="D133" s="180" t="s">
        <v>196</v>
      </c>
      <c r="E133" s="185" t="s">
        <v>1</v>
      </c>
      <c r="F133" s="186" t="s">
        <v>1656</v>
      </c>
      <c r="H133" s="187">
        <v>142.80000000000001</v>
      </c>
      <c r="I133" s="188"/>
      <c r="L133" s="184"/>
      <c r="M133" s="189"/>
      <c r="N133" s="190"/>
      <c r="O133" s="190"/>
      <c r="P133" s="190"/>
      <c r="Q133" s="190"/>
      <c r="R133" s="190"/>
      <c r="S133" s="190"/>
      <c r="T133" s="191"/>
      <c r="AT133" s="185" t="s">
        <v>196</v>
      </c>
      <c r="AU133" s="185" t="s">
        <v>88</v>
      </c>
      <c r="AV133" s="13" t="s">
        <v>88</v>
      </c>
      <c r="AW133" s="13" t="s">
        <v>36</v>
      </c>
      <c r="AX133" s="13" t="s">
        <v>86</v>
      </c>
      <c r="AY133" s="185" t="s">
        <v>184</v>
      </c>
    </row>
    <row r="134" spans="1:65" s="2" customFormat="1" ht="24.2" customHeight="1">
      <c r="A134" s="33"/>
      <c r="B134" s="166"/>
      <c r="C134" s="200" t="s">
        <v>185</v>
      </c>
      <c r="D134" s="200" t="s">
        <v>213</v>
      </c>
      <c r="E134" s="201" t="s">
        <v>214</v>
      </c>
      <c r="F134" s="202" t="s">
        <v>215</v>
      </c>
      <c r="G134" s="203" t="s">
        <v>216</v>
      </c>
      <c r="H134" s="204">
        <v>11.423999999999999</v>
      </c>
      <c r="I134" s="205"/>
      <c r="J134" s="206">
        <f>ROUND(I134*H134,2)</f>
        <v>0</v>
      </c>
      <c r="K134" s="202" t="s">
        <v>191</v>
      </c>
      <c r="L134" s="207"/>
      <c r="M134" s="208" t="s">
        <v>1</v>
      </c>
      <c r="N134" s="209" t="s">
        <v>44</v>
      </c>
      <c r="O134" s="59"/>
      <c r="P134" s="176">
        <f>O134*H134</f>
        <v>0</v>
      </c>
      <c r="Q134" s="176">
        <v>1</v>
      </c>
      <c r="R134" s="176">
        <f>Q134*H134</f>
        <v>11.423999999999999</v>
      </c>
      <c r="S134" s="176">
        <v>0</v>
      </c>
      <c r="T134" s="177">
        <f>S134*H134</f>
        <v>0</v>
      </c>
      <c r="U134" s="33"/>
      <c r="V134" s="33"/>
      <c r="W134" s="33"/>
      <c r="X134" s="33"/>
      <c r="Y134" s="33"/>
      <c r="Z134" s="33"/>
      <c r="AA134" s="33"/>
      <c r="AB134" s="33"/>
      <c r="AC134" s="33"/>
      <c r="AD134" s="33"/>
      <c r="AE134" s="33"/>
      <c r="AR134" s="178" t="s">
        <v>217</v>
      </c>
      <c r="AT134" s="178" t="s">
        <v>213</v>
      </c>
      <c r="AU134" s="178" t="s">
        <v>88</v>
      </c>
      <c r="AY134" s="18" t="s">
        <v>184</v>
      </c>
      <c r="BE134" s="179">
        <f>IF(N134="základní",J134,0)</f>
        <v>0</v>
      </c>
      <c r="BF134" s="179">
        <f>IF(N134="snížená",J134,0)</f>
        <v>0</v>
      </c>
      <c r="BG134" s="179">
        <f>IF(N134="zákl. přenesená",J134,0)</f>
        <v>0</v>
      </c>
      <c r="BH134" s="179">
        <f>IF(N134="sníž. přenesená",J134,0)</f>
        <v>0</v>
      </c>
      <c r="BI134" s="179">
        <f>IF(N134="nulová",J134,0)</f>
        <v>0</v>
      </c>
      <c r="BJ134" s="18" t="s">
        <v>86</v>
      </c>
      <c r="BK134" s="179">
        <f>ROUND(I134*H134,2)</f>
        <v>0</v>
      </c>
      <c r="BL134" s="18" t="s">
        <v>192</v>
      </c>
      <c r="BM134" s="178" t="s">
        <v>1657</v>
      </c>
    </row>
    <row r="135" spans="1:65" s="13" customFormat="1" ht="11.25">
      <c r="B135" s="184"/>
      <c r="D135" s="180" t="s">
        <v>196</v>
      </c>
      <c r="E135" s="185" t="s">
        <v>1</v>
      </c>
      <c r="F135" s="186" t="s">
        <v>1658</v>
      </c>
      <c r="H135" s="187">
        <v>11.423999999999999</v>
      </c>
      <c r="I135" s="188"/>
      <c r="L135" s="184"/>
      <c r="M135" s="189"/>
      <c r="N135" s="190"/>
      <c r="O135" s="190"/>
      <c r="P135" s="190"/>
      <c r="Q135" s="190"/>
      <c r="R135" s="190"/>
      <c r="S135" s="190"/>
      <c r="T135" s="191"/>
      <c r="AT135" s="185" t="s">
        <v>196</v>
      </c>
      <c r="AU135" s="185" t="s">
        <v>88</v>
      </c>
      <c r="AV135" s="13" t="s">
        <v>88</v>
      </c>
      <c r="AW135" s="13" t="s">
        <v>36</v>
      </c>
      <c r="AX135" s="13" t="s">
        <v>86</v>
      </c>
      <c r="AY135" s="185" t="s">
        <v>184</v>
      </c>
    </row>
    <row r="136" spans="1:65" s="2" customFormat="1" ht="24.2" customHeight="1">
      <c r="A136" s="33"/>
      <c r="B136" s="166"/>
      <c r="C136" s="200" t="s">
        <v>220</v>
      </c>
      <c r="D136" s="200" t="s">
        <v>213</v>
      </c>
      <c r="E136" s="201" t="s">
        <v>221</v>
      </c>
      <c r="F136" s="202" t="s">
        <v>222</v>
      </c>
      <c r="G136" s="203" t="s">
        <v>216</v>
      </c>
      <c r="H136" s="204">
        <v>11.423999999999999</v>
      </c>
      <c r="I136" s="205"/>
      <c r="J136" s="206">
        <f>ROUND(I136*H136,2)</f>
        <v>0</v>
      </c>
      <c r="K136" s="202" t="s">
        <v>191</v>
      </c>
      <c r="L136" s="207"/>
      <c r="M136" s="208" t="s">
        <v>1</v>
      </c>
      <c r="N136" s="209" t="s">
        <v>44</v>
      </c>
      <c r="O136" s="59"/>
      <c r="P136" s="176">
        <f>O136*H136</f>
        <v>0</v>
      </c>
      <c r="Q136" s="176">
        <v>1</v>
      </c>
      <c r="R136" s="176">
        <f>Q136*H136</f>
        <v>11.423999999999999</v>
      </c>
      <c r="S136" s="176">
        <v>0</v>
      </c>
      <c r="T136" s="177">
        <f>S136*H136</f>
        <v>0</v>
      </c>
      <c r="U136" s="33"/>
      <c r="V136" s="33"/>
      <c r="W136" s="33"/>
      <c r="X136" s="33"/>
      <c r="Y136" s="33"/>
      <c r="Z136" s="33"/>
      <c r="AA136" s="33"/>
      <c r="AB136" s="33"/>
      <c r="AC136" s="33"/>
      <c r="AD136" s="33"/>
      <c r="AE136" s="33"/>
      <c r="AR136" s="178" t="s">
        <v>217</v>
      </c>
      <c r="AT136" s="178" t="s">
        <v>213</v>
      </c>
      <c r="AU136" s="178" t="s">
        <v>88</v>
      </c>
      <c r="AY136" s="18" t="s">
        <v>184</v>
      </c>
      <c r="BE136" s="179">
        <f>IF(N136="základní",J136,0)</f>
        <v>0</v>
      </c>
      <c r="BF136" s="179">
        <f>IF(N136="snížená",J136,0)</f>
        <v>0</v>
      </c>
      <c r="BG136" s="179">
        <f>IF(N136="zákl. přenesená",J136,0)</f>
        <v>0</v>
      </c>
      <c r="BH136" s="179">
        <f>IF(N136="sníž. přenesená",J136,0)</f>
        <v>0</v>
      </c>
      <c r="BI136" s="179">
        <f>IF(N136="nulová",J136,0)</f>
        <v>0</v>
      </c>
      <c r="BJ136" s="18" t="s">
        <v>86</v>
      </c>
      <c r="BK136" s="179">
        <f>ROUND(I136*H136,2)</f>
        <v>0</v>
      </c>
      <c r="BL136" s="18" t="s">
        <v>192</v>
      </c>
      <c r="BM136" s="178" t="s">
        <v>1659</v>
      </c>
    </row>
    <row r="137" spans="1:65" s="13" customFormat="1" ht="11.25">
      <c r="B137" s="184"/>
      <c r="D137" s="180" t="s">
        <v>196</v>
      </c>
      <c r="E137" s="185" t="s">
        <v>1</v>
      </c>
      <c r="F137" s="186" t="s">
        <v>1660</v>
      </c>
      <c r="H137" s="187">
        <v>11.423999999999999</v>
      </c>
      <c r="I137" s="188"/>
      <c r="L137" s="184"/>
      <c r="M137" s="189"/>
      <c r="N137" s="190"/>
      <c r="O137" s="190"/>
      <c r="P137" s="190"/>
      <c r="Q137" s="190"/>
      <c r="R137" s="190"/>
      <c r="S137" s="190"/>
      <c r="T137" s="191"/>
      <c r="AT137" s="185" t="s">
        <v>196</v>
      </c>
      <c r="AU137" s="185" t="s">
        <v>88</v>
      </c>
      <c r="AV137" s="13" t="s">
        <v>88</v>
      </c>
      <c r="AW137" s="13" t="s">
        <v>36</v>
      </c>
      <c r="AX137" s="13" t="s">
        <v>86</v>
      </c>
      <c r="AY137" s="185" t="s">
        <v>184</v>
      </c>
    </row>
    <row r="138" spans="1:65" s="2" customFormat="1" ht="24.2" customHeight="1">
      <c r="A138" s="33"/>
      <c r="B138" s="166"/>
      <c r="C138" s="167" t="s">
        <v>225</v>
      </c>
      <c r="D138" s="167" t="s">
        <v>187</v>
      </c>
      <c r="E138" s="168" t="s">
        <v>226</v>
      </c>
      <c r="F138" s="169" t="s">
        <v>227</v>
      </c>
      <c r="G138" s="170" t="s">
        <v>228</v>
      </c>
      <c r="H138" s="171">
        <v>502.33699999999999</v>
      </c>
      <c r="I138" s="172"/>
      <c r="J138" s="173">
        <f>ROUND(I138*H138,2)</f>
        <v>0</v>
      </c>
      <c r="K138" s="169" t="s">
        <v>191</v>
      </c>
      <c r="L138" s="34"/>
      <c r="M138" s="174" t="s">
        <v>1</v>
      </c>
      <c r="N138" s="175" t="s">
        <v>44</v>
      </c>
      <c r="O138" s="59"/>
      <c r="P138" s="176">
        <f>O138*H138</f>
        <v>0</v>
      </c>
      <c r="Q138" s="176">
        <v>0</v>
      </c>
      <c r="R138" s="176">
        <f>Q138*H138</f>
        <v>0</v>
      </c>
      <c r="S138" s="176">
        <v>0</v>
      </c>
      <c r="T138" s="177">
        <f>S138*H138</f>
        <v>0</v>
      </c>
      <c r="U138" s="33"/>
      <c r="V138" s="33"/>
      <c r="W138" s="33"/>
      <c r="X138" s="33"/>
      <c r="Y138" s="33"/>
      <c r="Z138" s="33"/>
      <c r="AA138" s="33"/>
      <c r="AB138" s="33"/>
      <c r="AC138" s="33"/>
      <c r="AD138" s="33"/>
      <c r="AE138" s="33"/>
      <c r="AR138" s="178" t="s">
        <v>192</v>
      </c>
      <c r="AT138" s="178" t="s">
        <v>187</v>
      </c>
      <c r="AU138" s="178" t="s">
        <v>88</v>
      </c>
      <c r="AY138" s="18" t="s">
        <v>184</v>
      </c>
      <c r="BE138" s="179">
        <f>IF(N138="základní",J138,0)</f>
        <v>0</v>
      </c>
      <c r="BF138" s="179">
        <f>IF(N138="snížená",J138,0)</f>
        <v>0</v>
      </c>
      <c r="BG138" s="179">
        <f>IF(N138="zákl. přenesená",J138,0)</f>
        <v>0</v>
      </c>
      <c r="BH138" s="179">
        <f>IF(N138="sníž. přenesená",J138,0)</f>
        <v>0</v>
      </c>
      <c r="BI138" s="179">
        <f>IF(N138="nulová",J138,0)</f>
        <v>0</v>
      </c>
      <c r="BJ138" s="18" t="s">
        <v>86</v>
      </c>
      <c r="BK138" s="179">
        <f>ROUND(I138*H138,2)</f>
        <v>0</v>
      </c>
      <c r="BL138" s="18" t="s">
        <v>192</v>
      </c>
      <c r="BM138" s="178" t="s">
        <v>1661</v>
      </c>
    </row>
    <row r="139" spans="1:65" s="2" customFormat="1" ht="24.2" customHeight="1">
      <c r="A139" s="33"/>
      <c r="B139" s="166"/>
      <c r="C139" s="167" t="s">
        <v>217</v>
      </c>
      <c r="D139" s="167" t="s">
        <v>187</v>
      </c>
      <c r="E139" s="168" t="s">
        <v>230</v>
      </c>
      <c r="F139" s="169" t="s">
        <v>231</v>
      </c>
      <c r="G139" s="170" t="s">
        <v>228</v>
      </c>
      <c r="H139" s="171">
        <v>500.33800000000002</v>
      </c>
      <c r="I139" s="172"/>
      <c r="J139" s="173">
        <f>ROUND(I139*H139,2)</f>
        <v>0</v>
      </c>
      <c r="K139" s="169" t="s">
        <v>191</v>
      </c>
      <c r="L139" s="34"/>
      <c r="M139" s="174" t="s">
        <v>1</v>
      </c>
      <c r="N139" s="175"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192</v>
      </c>
      <c r="AT139" s="178" t="s">
        <v>187</v>
      </c>
      <c r="AU139" s="178" t="s">
        <v>88</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192</v>
      </c>
      <c r="BM139" s="178" t="s">
        <v>1662</v>
      </c>
    </row>
    <row r="140" spans="1:65" s="2" customFormat="1" ht="24.2" customHeight="1">
      <c r="A140" s="33"/>
      <c r="B140" s="166"/>
      <c r="C140" s="200" t="s">
        <v>233</v>
      </c>
      <c r="D140" s="200" t="s">
        <v>213</v>
      </c>
      <c r="E140" s="201" t="s">
        <v>234</v>
      </c>
      <c r="F140" s="202" t="s">
        <v>235</v>
      </c>
      <c r="G140" s="203" t="s">
        <v>216</v>
      </c>
      <c r="H140" s="204">
        <v>3432.1950000000002</v>
      </c>
      <c r="I140" s="205"/>
      <c r="J140" s="206">
        <f>ROUND(I140*H140,2)</f>
        <v>0</v>
      </c>
      <c r="K140" s="202" t="s">
        <v>191</v>
      </c>
      <c r="L140" s="207"/>
      <c r="M140" s="208" t="s">
        <v>1</v>
      </c>
      <c r="N140" s="209" t="s">
        <v>44</v>
      </c>
      <c r="O140" s="59"/>
      <c r="P140" s="176">
        <f>O140*H140</f>
        <v>0</v>
      </c>
      <c r="Q140" s="176">
        <v>1</v>
      </c>
      <c r="R140" s="176">
        <f>Q140*H140</f>
        <v>3432.1950000000002</v>
      </c>
      <c r="S140" s="176">
        <v>0</v>
      </c>
      <c r="T140" s="177">
        <f>S140*H140</f>
        <v>0</v>
      </c>
      <c r="U140" s="33"/>
      <c r="V140" s="33"/>
      <c r="W140" s="33"/>
      <c r="X140" s="33"/>
      <c r="Y140" s="33"/>
      <c r="Z140" s="33"/>
      <c r="AA140" s="33"/>
      <c r="AB140" s="33"/>
      <c r="AC140" s="33"/>
      <c r="AD140" s="33"/>
      <c r="AE140" s="33"/>
      <c r="AR140" s="178" t="s">
        <v>217</v>
      </c>
      <c r="AT140" s="178" t="s">
        <v>213</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1663</v>
      </c>
    </row>
    <row r="141" spans="1:65" s="13" customFormat="1" ht="11.25">
      <c r="B141" s="184"/>
      <c r="D141" s="180" t="s">
        <v>196</v>
      </c>
      <c r="E141" s="185" t="s">
        <v>1</v>
      </c>
      <c r="F141" s="186" t="s">
        <v>1664</v>
      </c>
      <c r="H141" s="187">
        <v>904.61099999999999</v>
      </c>
      <c r="I141" s="188"/>
      <c r="L141" s="184"/>
      <c r="M141" s="189"/>
      <c r="N141" s="190"/>
      <c r="O141" s="190"/>
      <c r="P141" s="190"/>
      <c r="Q141" s="190"/>
      <c r="R141" s="190"/>
      <c r="S141" s="190"/>
      <c r="T141" s="191"/>
      <c r="AT141" s="185" t="s">
        <v>196</v>
      </c>
      <c r="AU141" s="185" t="s">
        <v>88</v>
      </c>
      <c r="AV141" s="13" t="s">
        <v>88</v>
      </c>
      <c r="AW141" s="13" t="s">
        <v>36</v>
      </c>
      <c r="AX141" s="13" t="s">
        <v>79</v>
      </c>
      <c r="AY141" s="185" t="s">
        <v>184</v>
      </c>
    </row>
    <row r="142" spans="1:65" s="13" customFormat="1" ht="11.25">
      <c r="B142" s="184"/>
      <c r="D142" s="180" t="s">
        <v>196</v>
      </c>
      <c r="E142" s="185" t="s">
        <v>1</v>
      </c>
      <c r="F142" s="186" t="s">
        <v>1665</v>
      </c>
      <c r="H142" s="187">
        <v>2527.5839999999998</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4" customFormat="1" ht="11.25">
      <c r="B143" s="192"/>
      <c r="D143" s="180" t="s">
        <v>196</v>
      </c>
      <c r="E143" s="193" t="s">
        <v>1</v>
      </c>
      <c r="F143" s="194" t="s">
        <v>212</v>
      </c>
      <c r="H143" s="195">
        <v>3432.1950000000002</v>
      </c>
      <c r="I143" s="196"/>
      <c r="L143" s="192"/>
      <c r="M143" s="197"/>
      <c r="N143" s="198"/>
      <c r="O143" s="198"/>
      <c r="P143" s="198"/>
      <c r="Q143" s="198"/>
      <c r="R143" s="198"/>
      <c r="S143" s="198"/>
      <c r="T143" s="199"/>
      <c r="AT143" s="193" t="s">
        <v>196</v>
      </c>
      <c r="AU143" s="193" t="s">
        <v>88</v>
      </c>
      <c r="AV143" s="14" t="s">
        <v>192</v>
      </c>
      <c r="AW143" s="14" t="s">
        <v>36</v>
      </c>
      <c r="AX143" s="14" t="s">
        <v>86</v>
      </c>
      <c r="AY143" s="193" t="s">
        <v>184</v>
      </c>
    </row>
    <row r="144" spans="1:65" s="2" customFormat="1" ht="24.2" customHeight="1">
      <c r="A144" s="33"/>
      <c r="B144" s="166"/>
      <c r="C144" s="167" t="s">
        <v>239</v>
      </c>
      <c r="D144" s="167" t="s">
        <v>187</v>
      </c>
      <c r="E144" s="168" t="s">
        <v>240</v>
      </c>
      <c r="F144" s="169" t="s">
        <v>241</v>
      </c>
      <c r="G144" s="170" t="s">
        <v>200</v>
      </c>
      <c r="H144" s="171">
        <v>5035.5</v>
      </c>
      <c r="I144" s="172"/>
      <c r="J144" s="173">
        <f>ROUND(I144*H144,2)</f>
        <v>0</v>
      </c>
      <c r="K144" s="169" t="s">
        <v>191</v>
      </c>
      <c r="L144" s="34"/>
      <c r="M144" s="174" t="s">
        <v>1</v>
      </c>
      <c r="N144" s="175" t="s">
        <v>44</v>
      </c>
      <c r="O144" s="59"/>
      <c r="P144" s="176">
        <f>O144*H144</f>
        <v>0</v>
      </c>
      <c r="Q144" s="176">
        <v>0</v>
      </c>
      <c r="R144" s="176">
        <f>Q144*H144</f>
        <v>0</v>
      </c>
      <c r="S144" s="176">
        <v>0</v>
      </c>
      <c r="T144" s="177">
        <f>S144*H144</f>
        <v>0</v>
      </c>
      <c r="U144" s="33"/>
      <c r="V144" s="33"/>
      <c r="W144" s="33"/>
      <c r="X144" s="33"/>
      <c r="Y144" s="33"/>
      <c r="Z144" s="33"/>
      <c r="AA144" s="33"/>
      <c r="AB144" s="33"/>
      <c r="AC144" s="33"/>
      <c r="AD144" s="33"/>
      <c r="AE144" s="33"/>
      <c r="AR144" s="178" t="s">
        <v>192</v>
      </c>
      <c r="AT144" s="178" t="s">
        <v>187</v>
      </c>
      <c r="AU144" s="178" t="s">
        <v>88</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192</v>
      </c>
      <c r="BM144" s="178" t="s">
        <v>1666</v>
      </c>
    </row>
    <row r="145" spans="1:65" s="13" customFormat="1" ht="11.25">
      <c r="B145" s="184"/>
      <c r="D145" s="180" t="s">
        <v>196</v>
      </c>
      <c r="E145" s="185" t="s">
        <v>1</v>
      </c>
      <c r="F145" s="186" t="s">
        <v>1667</v>
      </c>
      <c r="H145" s="187">
        <v>5035.5</v>
      </c>
      <c r="I145" s="188"/>
      <c r="L145" s="184"/>
      <c r="M145" s="189"/>
      <c r="N145" s="190"/>
      <c r="O145" s="190"/>
      <c r="P145" s="190"/>
      <c r="Q145" s="190"/>
      <c r="R145" s="190"/>
      <c r="S145" s="190"/>
      <c r="T145" s="191"/>
      <c r="AT145" s="185" t="s">
        <v>196</v>
      </c>
      <c r="AU145" s="185" t="s">
        <v>88</v>
      </c>
      <c r="AV145" s="13" t="s">
        <v>88</v>
      </c>
      <c r="AW145" s="13" t="s">
        <v>36</v>
      </c>
      <c r="AX145" s="13" t="s">
        <v>86</v>
      </c>
      <c r="AY145" s="185" t="s">
        <v>184</v>
      </c>
    </row>
    <row r="146" spans="1:65" s="2" customFormat="1" ht="24.2" customHeight="1">
      <c r="A146" s="33"/>
      <c r="B146" s="166"/>
      <c r="C146" s="167" t="s">
        <v>244</v>
      </c>
      <c r="D146" s="167" t="s">
        <v>187</v>
      </c>
      <c r="E146" s="168" t="s">
        <v>245</v>
      </c>
      <c r="F146" s="169" t="s">
        <v>246</v>
      </c>
      <c r="G146" s="170" t="s">
        <v>190</v>
      </c>
      <c r="H146" s="171">
        <v>1.119</v>
      </c>
      <c r="I146" s="172"/>
      <c r="J146" s="173">
        <f>ROUND(I146*H146,2)</f>
        <v>0</v>
      </c>
      <c r="K146" s="169" t="s">
        <v>191</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1668</v>
      </c>
    </row>
    <row r="147" spans="1:65" s="13" customFormat="1" ht="11.25">
      <c r="B147" s="184"/>
      <c r="D147" s="180" t="s">
        <v>196</v>
      </c>
      <c r="E147" s="185" t="s">
        <v>1</v>
      </c>
      <c r="F147" s="186" t="s">
        <v>1669</v>
      </c>
      <c r="H147" s="187">
        <v>1.119</v>
      </c>
      <c r="I147" s="188"/>
      <c r="L147" s="184"/>
      <c r="M147" s="189"/>
      <c r="N147" s="190"/>
      <c r="O147" s="190"/>
      <c r="P147" s="190"/>
      <c r="Q147" s="190"/>
      <c r="R147" s="190"/>
      <c r="S147" s="190"/>
      <c r="T147" s="191"/>
      <c r="AT147" s="185" t="s">
        <v>196</v>
      </c>
      <c r="AU147" s="185" t="s">
        <v>88</v>
      </c>
      <c r="AV147" s="13" t="s">
        <v>88</v>
      </c>
      <c r="AW147" s="13" t="s">
        <v>36</v>
      </c>
      <c r="AX147" s="13" t="s">
        <v>86</v>
      </c>
      <c r="AY147" s="185" t="s">
        <v>184</v>
      </c>
    </row>
    <row r="148" spans="1:65" s="2" customFormat="1" ht="24.2" customHeight="1">
      <c r="A148" s="33"/>
      <c r="B148" s="166"/>
      <c r="C148" s="167" t="s">
        <v>249</v>
      </c>
      <c r="D148" s="167" t="s">
        <v>187</v>
      </c>
      <c r="E148" s="168" t="s">
        <v>250</v>
      </c>
      <c r="F148" s="169" t="s">
        <v>251</v>
      </c>
      <c r="G148" s="170" t="s">
        <v>228</v>
      </c>
      <c r="H148" s="171">
        <v>1398</v>
      </c>
      <c r="I148" s="172"/>
      <c r="J148" s="173">
        <f>ROUND(I148*H148,2)</f>
        <v>0</v>
      </c>
      <c r="K148" s="169" t="s">
        <v>191</v>
      </c>
      <c r="L148" s="34"/>
      <c r="M148" s="174" t="s">
        <v>1</v>
      </c>
      <c r="N148" s="175" t="s">
        <v>44</v>
      </c>
      <c r="O148" s="59"/>
      <c r="P148" s="176">
        <f>O148*H148</f>
        <v>0</v>
      </c>
      <c r="Q148" s="176">
        <v>0</v>
      </c>
      <c r="R148" s="176">
        <f>Q148*H148</f>
        <v>0</v>
      </c>
      <c r="S148" s="176">
        <v>0</v>
      </c>
      <c r="T148" s="177">
        <f>S148*H148</f>
        <v>0</v>
      </c>
      <c r="U148" s="33"/>
      <c r="V148" s="33"/>
      <c r="W148" s="33"/>
      <c r="X148" s="33"/>
      <c r="Y148" s="33"/>
      <c r="Z148" s="33"/>
      <c r="AA148" s="33"/>
      <c r="AB148" s="33"/>
      <c r="AC148" s="33"/>
      <c r="AD148" s="33"/>
      <c r="AE148" s="33"/>
      <c r="AR148" s="178" t="s">
        <v>192</v>
      </c>
      <c r="AT148" s="178" t="s">
        <v>187</v>
      </c>
      <c r="AU148" s="178" t="s">
        <v>88</v>
      </c>
      <c r="AY148" s="18" t="s">
        <v>184</v>
      </c>
      <c r="BE148" s="179">
        <f>IF(N148="základní",J148,0)</f>
        <v>0</v>
      </c>
      <c r="BF148" s="179">
        <f>IF(N148="snížená",J148,0)</f>
        <v>0</v>
      </c>
      <c r="BG148" s="179">
        <f>IF(N148="zákl. přenesená",J148,0)</f>
        <v>0</v>
      </c>
      <c r="BH148" s="179">
        <f>IF(N148="sníž. přenesená",J148,0)</f>
        <v>0</v>
      </c>
      <c r="BI148" s="179">
        <f>IF(N148="nulová",J148,0)</f>
        <v>0</v>
      </c>
      <c r="BJ148" s="18" t="s">
        <v>86</v>
      </c>
      <c r="BK148" s="179">
        <f>ROUND(I148*H148,2)</f>
        <v>0</v>
      </c>
      <c r="BL148" s="18" t="s">
        <v>192</v>
      </c>
      <c r="BM148" s="178" t="s">
        <v>1670</v>
      </c>
    </row>
    <row r="149" spans="1:65" s="13" customFormat="1" ht="11.25">
      <c r="B149" s="184"/>
      <c r="D149" s="180" t="s">
        <v>196</v>
      </c>
      <c r="E149" s="185" t="s">
        <v>1</v>
      </c>
      <c r="F149" s="186" t="s">
        <v>1671</v>
      </c>
      <c r="H149" s="187">
        <v>1398</v>
      </c>
      <c r="I149" s="188"/>
      <c r="L149" s="184"/>
      <c r="M149" s="189"/>
      <c r="N149" s="190"/>
      <c r="O149" s="190"/>
      <c r="P149" s="190"/>
      <c r="Q149" s="190"/>
      <c r="R149" s="190"/>
      <c r="S149" s="190"/>
      <c r="T149" s="191"/>
      <c r="AT149" s="185" t="s">
        <v>196</v>
      </c>
      <c r="AU149" s="185" t="s">
        <v>88</v>
      </c>
      <c r="AV149" s="13" t="s">
        <v>88</v>
      </c>
      <c r="AW149" s="13" t="s">
        <v>36</v>
      </c>
      <c r="AX149" s="13" t="s">
        <v>86</v>
      </c>
      <c r="AY149" s="185" t="s">
        <v>184</v>
      </c>
    </row>
    <row r="150" spans="1:65" s="2" customFormat="1" ht="24.2" customHeight="1">
      <c r="A150" s="33"/>
      <c r="B150" s="166"/>
      <c r="C150" s="167" t="s">
        <v>254</v>
      </c>
      <c r="D150" s="167" t="s">
        <v>187</v>
      </c>
      <c r="E150" s="168" t="s">
        <v>255</v>
      </c>
      <c r="F150" s="169" t="s">
        <v>256</v>
      </c>
      <c r="G150" s="170" t="s">
        <v>190</v>
      </c>
      <c r="H150" s="171">
        <v>1.32</v>
      </c>
      <c r="I150" s="172"/>
      <c r="J150" s="173">
        <f>ROUND(I150*H150,2)</f>
        <v>0</v>
      </c>
      <c r="K150" s="169" t="s">
        <v>191</v>
      </c>
      <c r="L150" s="34"/>
      <c r="M150" s="174" t="s">
        <v>1</v>
      </c>
      <c r="N150" s="175" t="s">
        <v>44</v>
      </c>
      <c r="O150" s="59"/>
      <c r="P150" s="176">
        <f>O150*H150</f>
        <v>0</v>
      </c>
      <c r="Q150" s="176">
        <v>0</v>
      </c>
      <c r="R150" s="176">
        <f>Q150*H150</f>
        <v>0</v>
      </c>
      <c r="S150" s="176">
        <v>0</v>
      </c>
      <c r="T150" s="177">
        <f>S150*H150</f>
        <v>0</v>
      </c>
      <c r="U150" s="33"/>
      <c r="V150" s="33"/>
      <c r="W150" s="33"/>
      <c r="X150" s="33"/>
      <c r="Y150" s="33"/>
      <c r="Z150" s="33"/>
      <c r="AA150" s="33"/>
      <c r="AB150" s="33"/>
      <c r="AC150" s="33"/>
      <c r="AD150" s="33"/>
      <c r="AE150" s="33"/>
      <c r="AR150" s="178" t="s">
        <v>192</v>
      </c>
      <c r="AT150" s="178" t="s">
        <v>187</v>
      </c>
      <c r="AU150" s="178" t="s">
        <v>88</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192</v>
      </c>
      <c r="BM150" s="178" t="s">
        <v>1672</v>
      </c>
    </row>
    <row r="151" spans="1:65" s="2" customFormat="1" ht="19.5">
      <c r="A151" s="33"/>
      <c r="B151" s="34"/>
      <c r="C151" s="33"/>
      <c r="D151" s="180" t="s">
        <v>194</v>
      </c>
      <c r="E151" s="33"/>
      <c r="F151" s="181" t="s">
        <v>195</v>
      </c>
      <c r="G151" s="33"/>
      <c r="H151" s="33"/>
      <c r="I151" s="102"/>
      <c r="J151" s="33"/>
      <c r="K151" s="33"/>
      <c r="L151" s="34"/>
      <c r="M151" s="182"/>
      <c r="N151" s="183"/>
      <c r="O151" s="59"/>
      <c r="P151" s="59"/>
      <c r="Q151" s="59"/>
      <c r="R151" s="59"/>
      <c r="S151" s="59"/>
      <c r="T151" s="60"/>
      <c r="U151" s="33"/>
      <c r="V151" s="33"/>
      <c r="W151" s="33"/>
      <c r="X151" s="33"/>
      <c r="Y151" s="33"/>
      <c r="Z151" s="33"/>
      <c r="AA151" s="33"/>
      <c r="AB151" s="33"/>
      <c r="AC151" s="33"/>
      <c r="AD151" s="33"/>
      <c r="AE151" s="33"/>
      <c r="AT151" s="18" t="s">
        <v>194</v>
      </c>
      <c r="AU151" s="18" t="s">
        <v>88</v>
      </c>
    </row>
    <row r="152" spans="1:65" s="15" customFormat="1" ht="11.25">
      <c r="B152" s="210"/>
      <c r="D152" s="180" t="s">
        <v>196</v>
      </c>
      <c r="E152" s="211" t="s">
        <v>1</v>
      </c>
      <c r="F152" s="212" t="s">
        <v>258</v>
      </c>
      <c r="H152" s="211" t="s">
        <v>1</v>
      </c>
      <c r="I152" s="213"/>
      <c r="L152" s="210"/>
      <c r="M152" s="214"/>
      <c r="N152" s="215"/>
      <c r="O152" s="215"/>
      <c r="P152" s="215"/>
      <c r="Q152" s="215"/>
      <c r="R152" s="215"/>
      <c r="S152" s="215"/>
      <c r="T152" s="216"/>
      <c r="AT152" s="211" t="s">
        <v>196</v>
      </c>
      <c r="AU152" s="211" t="s">
        <v>88</v>
      </c>
      <c r="AV152" s="15" t="s">
        <v>86</v>
      </c>
      <c r="AW152" s="15" t="s">
        <v>36</v>
      </c>
      <c r="AX152" s="15" t="s">
        <v>79</v>
      </c>
      <c r="AY152" s="211" t="s">
        <v>184</v>
      </c>
    </row>
    <row r="153" spans="1:65" s="13" customFormat="1" ht="11.25">
      <c r="B153" s="184"/>
      <c r="D153" s="180" t="s">
        <v>196</v>
      </c>
      <c r="E153" s="185" t="s">
        <v>1</v>
      </c>
      <c r="F153" s="186" t="s">
        <v>1673</v>
      </c>
      <c r="H153" s="187">
        <v>1.32</v>
      </c>
      <c r="I153" s="188"/>
      <c r="L153" s="184"/>
      <c r="M153" s="189"/>
      <c r="N153" s="190"/>
      <c r="O153" s="190"/>
      <c r="P153" s="190"/>
      <c r="Q153" s="190"/>
      <c r="R153" s="190"/>
      <c r="S153" s="190"/>
      <c r="T153" s="191"/>
      <c r="AT153" s="185" t="s">
        <v>196</v>
      </c>
      <c r="AU153" s="185" t="s">
        <v>88</v>
      </c>
      <c r="AV153" s="13" t="s">
        <v>88</v>
      </c>
      <c r="AW153" s="13" t="s">
        <v>36</v>
      </c>
      <c r="AX153" s="13" t="s">
        <v>79</v>
      </c>
      <c r="AY153" s="185" t="s">
        <v>184</v>
      </c>
    </row>
    <row r="154" spans="1:65" s="14" customFormat="1" ht="11.25">
      <c r="B154" s="192"/>
      <c r="D154" s="180" t="s">
        <v>196</v>
      </c>
      <c r="E154" s="193" t="s">
        <v>1</v>
      </c>
      <c r="F154" s="194" t="s">
        <v>212</v>
      </c>
      <c r="H154" s="195">
        <v>1.32</v>
      </c>
      <c r="I154" s="196"/>
      <c r="L154" s="192"/>
      <c r="M154" s="197"/>
      <c r="N154" s="198"/>
      <c r="O154" s="198"/>
      <c r="P154" s="198"/>
      <c r="Q154" s="198"/>
      <c r="R154" s="198"/>
      <c r="S154" s="198"/>
      <c r="T154" s="199"/>
      <c r="AT154" s="193" t="s">
        <v>196</v>
      </c>
      <c r="AU154" s="193" t="s">
        <v>88</v>
      </c>
      <c r="AV154" s="14" t="s">
        <v>192</v>
      </c>
      <c r="AW154" s="14" t="s">
        <v>36</v>
      </c>
      <c r="AX154" s="14" t="s">
        <v>86</v>
      </c>
      <c r="AY154" s="193" t="s">
        <v>184</v>
      </c>
    </row>
    <row r="155" spans="1:65" s="2" customFormat="1" ht="24.2" customHeight="1">
      <c r="A155" s="33"/>
      <c r="B155" s="166"/>
      <c r="C155" s="167" t="s">
        <v>262</v>
      </c>
      <c r="D155" s="167" t="s">
        <v>187</v>
      </c>
      <c r="E155" s="168" t="s">
        <v>267</v>
      </c>
      <c r="F155" s="169" t="s">
        <v>268</v>
      </c>
      <c r="G155" s="170" t="s">
        <v>190</v>
      </c>
      <c r="H155" s="171">
        <v>1.1439999999999999</v>
      </c>
      <c r="I155" s="172"/>
      <c r="J155" s="173">
        <f>ROUND(I155*H155,2)</f>
        <v>0</v>
      </c>
      <c r="K155" s="169" t="s">
        <v>191</v>
      </c>
      <c r="L155" s="34"/>
      <c r="M155" s="174" t="s">
        <v>1</v>
      </c>
      <c r="N155" s="175" t="s">
        <v>44</v>
      </c>
      <c r="O155" s="59"/>
      <c r="P155" s="176">
        <f>O155*H155</f>
        <v>0</v>
      </c>
      <c r="Q155" s="176">
        <v>0</v>
      </c>
      <c r="R155" s="176">
        <f>Q155*H155</f>
        <v>0</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1674</v>
      </c>
    </row>
    <row r="156" spans="1:65" s="13" customFormat="1" ht="11.25">
      <c r="B156" s="184"/>
      <c r="D156" s="180" t="s">
        <v>196</v>
      </c>
      <c r="E156" s="185" t="s">
        <v>1</v>
      </c>
      <c r="F156" s="186" t="s">
        <v>1675</v>
      </c>
      <c r="H156" s="187">
        <v>0.33300000000000002</v>
      </c>
      <c r="I156" s="188"/>
      <c r="L156" s="184"/>
      <c r="M156" s="189"/>
      <c r="N156" s="190"/>
      <c r="O156" s="190"/>
      <c r="P156" s="190"/>
      <c r="Q156" s="190"/>
      <c r="R156" s="190"/>
      <c r="S156" s="190"/>
      <c r="T156" s="191"/>
      <c r="AT156" s="185" t="s">
        <v>196</v>
      </c>
      <c r="AU156" s="185" t="s">
        <v>88</v>
      </c>
      <c r="AV156" s="13" t="s">
        <v>88</v>
      </c>
      <c r="AW156" s="13" t="s">
        <v>36</v>
      </c>
      <c r="AX156" s="13" t="s">
        <v>79</v>
      </c>
      <c r="AY156" s="185" t="s">
        <v>184</v>
      </c>
    </row>
    <row r="157" spans="1:65" s="13" customFormat="1" ht="11.25">
      <c r="B157" s="184"/>
      <c r="D157" s="180" t="s">
        <v>196</v>
      </c>
      <c r="E157" s="185" t="s">
        <v>1</v>
      </c>
      <c r="F157" s="186" t="s">
        <v>1676</v>
      </c>
      <c r="H157" s="187">
        <v>0.81100000000000005</v>
      </c>
      <c r="I157" s="188"/>
      <c r="L157" s="184"/>
      <c r="M157" s="189"/>
      <c r="N157" s="190"/>
      <c r="O157" s="190"/>
      <c r="P157" s="190"/>
      <c r="Q157" s="190"/>
      <c r="R157" s="190"/>
      <c r="S157" s="190"/>
      <c r="T157" s="191"/>
      <c r="AT157" s="185" t="s">
        <v>196</v>
      </c>
      <c r="AU157" s="185" t="s">
        <v>88</v>
      </c>
      <c r="AV157" s="13" t="s">
        <v>88</v>
      </c>
      <c r="AW157" s="13" t="s">
        <v>36</v>
      </c>
      <c r="AX157" s="13" t="s">
        <v>79</v>
      </c>
      <c r="AY157" s="185" t="s">
        <v>184</v>
      </c>
    </row>
    <row r="158" spans="1:65" s="14" customFormat="1" ht="11.25">
      <c r="B158" s="192"/>
      <c r="D158" s="180" t="s">
        <v>196</v>
      </c>
      <c r="E158" s="193" t="s">
        <v>1</v>
      </c>
      <c r="F158" s="194" t="s">
        <v>212</v>
      </c>
      <c r="H158" s="195">
        <v>1.1439999999999999</v>
      </c>
      <c r="I158" s="196"/>
      <c r="L158" s="192"/>
      <c r="M158" s="197"/>
      <c r="N158" s="198"/>
      <c r="O158" s="198"/>
      <c r="P158" s="198"/>
      <c r="Q158" s="198"/>
      <c r="R158" s="198"/>
      <c r="S158" s="198"/>
      <c r="T158" s="199"/>
      <c r="AT158" s="193" t="s">
        <v>196</v>
      </c>
      <c r="AU158" s="193" t="s">
        <v>88</v>
      </c>
      <c r="AV158" s="14" t="s">
        <v>192</v>
      </c>
      <c r="AW158" s="14" t="s">
        <v>36</v>
      </c>
      <c r="AX158" s="14" t="s">
        <v>86</v>
      </c>
      <c r="AY158" s="193" t="s">
        <v>184</v>
      </c>
    </row>
    <row r="159" spans="1:65" s="2" customFormat="1" ht="24.2" customHeight="1">
      <c r="A159" s="33"/>
      <c r="B159" s="166"/>
      <c r="C159" s="167" t="s">
        <v>8</v>
      </c>
      <c r="D159" s="167" t="s">
        <v>187</v>
      </c>
      <c r="E159" s="168" t="s">
        <v>1677</v>
      </c>
      <c r="F159" s="169" t="s">
        <v>1678</v>
      </c>
      <c r="G159" s="170" t="s">
        <v>190</v>
      </c>
      <c r="H159" s="171">
        <v>0.17599999999999999</v>
      </c>
      <c r="I159" s="172"/>
      <c r="J159" s="173">
        <f>ROUND(I159*H159,2)</f>
        <v>0</v>
      </c>
      <c r="K159" s="169" t="s">
        <v>191</v>
      </c>
      <c r="L159" s="34"/>
      <c r="M159" s="174" t="s">
        <v>1</v>
      </c>
      <c r="N159" s="175" t="s">
        <v>44</v>
      </c>
      <c r="O159" s="59"/>
      <c r="P159" s="176">
        <f>O159*H159</f>
        <v>0</v>
      </c>
      <c r="Q159" s="176">
        <v>0</v>
      </c>
      <c r="R159" s="176">
        <f>Q159*H159</f>
        <v>0</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1679</v>
      </c>
    </row>
    <row r="160" spans="1:65" s="13" customFormat="1" ht="11.25">
      <c r="B160" s="184"/>
      <c r="D160" s="180" t="s">
        <v>196</v>
      </c>
      <c r="E160" s="185" t="s">
        <v>1</v>
      </c>
      <c r="F160" s="186" t="s">
        <v>1680</v>
      </c>
      <c r="H160" s="187">
        <v>0.17599999999999999</v>
      </c>
      <c r="I160" s="188"/>
      <c r="L160" s="184"/>
      <c r="M160" s="189"/>
      <c r="N160" s="190"/>
      <c r="O160" s="190"/>
      <c r="P160" s="190"/>
      <c r="Q160" s="190"/>
      <c r="R160" s="190"/>
      <c r="S160" s="190"/>
      <c r="T160" s="191"/>
      <c r="AT160" s="185" t="s">
        <v>196</v>
      </c>
      <c r="AU160" s="185" t="s">
        <v>88</v>
      </c>
      <c r="AV160" s="13" t="s">
        <v>88</v>
      </c>
      <c r="AW160" s="13" t="s">
        <v>36</v>
      </c>
      <c r="AX160" s="13" t="s">
        <v>86</v>
      </c>
      <c r="AY160" s="185" t="s">
        <v>184</v>
      </c>
    </row>
    <row r="161" spans="1:65" s="2" customFormat="1" ht="24.2" customHeight="1">
      <c r="A161" s="33"/>
      <c r="B161" s="166"/>
      <c r="C161" s="200" t="s">
        <v>274</v>
      </c>
      <c r="D161" s="200" t="s">
        <v>213</v>
      </c>
      <c r="E161" s="201" t="s">
        <v>1681</v>
      </c>
      <c r="F161" s="202" t="s">
        <v>1682</v>
      </c>
      <c r="G161" s="203" t="s">
        <v>286</v>
      </c>
      <c r="H161" s="204">
        <v>134</v>
      </c>
      <c r="I161" s="205"/>
      <c r="J161" s="206">
        <f>ROUND(I161*H161,2)</f>
        <v>0</v>
      </c>
      <c r="K161" s="202" t="s">
        <v>191</v>
      </c>
      <c r="L161" s="207"/>
      <c r="M161" s="208" t="s">
        <v>1</v>
      </c>
      <c r="N161" s="209" t="s">
        <v>44</v>
      </c>
      <c r="O161" s="59"/>
      <c r="P161" s="176">
        <f>O161*H161</f>
        <v>0</v>
      </c>
      <c r="Q161" s="176">
        <v>0.14299999999999999</v>
      </c>
      <c r="R161" s="176">
        <f>Q161*H161</f>
        <v>19.161999999999999</v>
      </c>
      <c r="S161" s="176">
        <v>0</v>
      </c>
      <c r="T161" s="177">
        <f>S161*H161</f>
        <v>0</v>
      </c>
      <c r="U161" s="33"/>
      <c r="V161" s="33"/>
      <c r="W161" s="33"/>
      <c r="X161" s="33"/>
      <c r="Y161" s="33"/>
      <c r="Z161" s="33"/>
      <c r="AA161" s="33"/>
      <c r="AB161" s="33"/>
      <c r="AC161" s="33"/>
      <c r="AD161" s="33"/>
      <c r="AE161" s="33"/>
      <c r="AR161" s="178" t="s">
        <v>217</v>
      </c>
      <c r="AT161" s="178" t="s">
        <v>213</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1683</v>
      </c>
    </row>
    <row r="162" spans="1:65" s="13" customFormat="1" ht="11.25">
      <c r="B162" s="184"/>
      <c r="D162" s="180" t="s">
        <v>196</v>
      </c>
      <c r="E162" s="185" t="s">
        <v>1</v>
      </c>
      <c r="F162" s="186" t="s">
        <v>1684</v>
      </c>
      <c r="H162" s="187">
        <v>134</v>
      </c>
      <c r="I162" s="188"/>
      <c r="L162" s="184"/>
      <c r="M162" s="189"/>
      <c r="N162" s="190"/>
      <c r="O162" s="190"/>
      <c r="P162" s="190"/>
      <c r="Q162" s="190"/>
      <c r="R162" s="190"/>
      <c r="S162" s="190"/>
      <c r="T162" s="191"/>
      <c r="AT162" s="185" t="s">
        <v>196</v>
      </c>
      <c r="AU162" s="185" t="s">
        <v>88</v>
      </c>
      <c r="AV162" s="13" t="s">
        <v>88</v>
      </c>
      <c r="AW162" s="13" t="s">
        <v>36</v>
      </c>
      <c r="AX162" s="13" t="s">
        <v>86</v>
      </c>
      <c r="AY162" s="185" t="s">
        <v>184</v>
      </c>
    </row>
    <row r="163" spans="1:65" s="2" customFormat="1" ht="24.2" customHeight="1">
      <c r="A163" s="33"/>
      <c r="B163" s="166"/>
      <c r="C163" s="167" t="s">
        <v>279</v>
      </c>
      <c r="D163" s="167" t="s">
        <v>187</v>
      </c>
      <c r="E163" s="168" t="s">
        <v>280</v>
      </c>
      <c r="F163" s="169" t="s">
        <v>281</v>
      </c>
      <c r="G163" s="170" t="s">
        <v>190</v>
      </c>
      <c r="H163" s="171">
        <v>1.32</v>
      </c>
      <c r="I163" s="172"/>
      <c r="J163" s="173">
        <f>ROUND(I163*H163,2)</f>
        <v>0</v>
      </c>
      <c r="K163" s="169" t="s">
        <v>191</v>
      </c>
      <c r="L163" s="34"/>
      <c r="M163" s="174" t="s">
        <v>1</v>
      </c>
      <c r="N163" s="175" t="s">
        <v>44</v>
      </c>
      <c r="O163" s="59"/>
      <c r="P163" s="176">
        <f>O163*H163</f>
        <v>0</v>
      </c>
      <c r="Q163" s="176">
        <v>0</v>
      </c>
      <c r="R163" s="176">
        <f>Q163*H163</f>
        <v>0</v>
      </c>
      <c r="S163" s="176">
        <v>0</v>
      </c>
      <c r="T163" s="177">
        <f>S163*H163</f>
        <v>0</v>
      </c>
      <c r="U163" s="33"/>
      <c r="V163" s="33"/>
      <c r="W163" s="33"/>
      <c r="X163" s="33"/>
      <c r="Y163" s="33"/>
      <c r="Z163" s="33"/>
      <c r="AA163" s="33"/>
      <c r="AB163" s="33"/>
      <c r="AC163" s="33"/>
      <c r="AD163" s="33"/>
      <c r="AE163" s="33"/>
      <c r="AR163" s="178" t="s">
        <v>192</v>
      </c>
      <c r="AT163" s="178" t="s">
        <v>187</v>
      </c>
      <c r="AU163" s="178" t="s">
        <v>88</v>
      </c>
      <c r="AY163" s="18" t="s">
        <v>184</v>
      </c>
      <c r="BE163" s="179">
        <f>IF(N163="základní",J163,0)</f>
        <v>0</v>
      </c>
      <c r="BF163" s="179">
        <f>IF(N163="snížená",J163,0)</f>
        <v>0</v>
      </c>
      <c r="BG163" s="179">
        <f>IF(N163="zákl. přenesená",J163,0)</f>
        <v>0</v>
      </c>
      <c r="BH163" s="179">
        <f>IF(N163="sníž. přenesená",J163,0)</f>
        <v>0</v>
      </c>
      <c r="BI163" s="179">
        <f>IF(N163="nulová",J163,0)</f>
        <v>0</v>
      </c>
      <c r="BJ163" s="18" t="s">
        <v>86</v>
      </c>
      <c r="BK163" s="179">
        <f>ROUND(I163*H163,2)</f>
        <v>0</v>
      </c>
      <c r="BL163" s="18" t="s">
        <v>192</v>
      </c>
      <c r="BM163" s="178" t="s">
        <v>1685</v>
      </c>
    </row>
    <row r="164" spans="1:65" s="2" customFormat="1" ht="24.2" customHeight="1">
      <c r="A164" s="33"/>
      <c r="B164" s="166"/>
      <c r="C164" s="167" t="s">
        <v>283</v>
      </c>
      <c r="D164" s="167" t="s">
        <v>187</v>
      </c>
      <c r="E164" s="168" t="s">
        <v>341</v>
      </c>
      <c r="F164" s="169" t="s">
        <v>342</v>
      </c>
      <c r="G164" s="170" t="s">
        <v>286</v>
      </c>
      <c r="H164" s="171">
        <v>50</v>
      </c>
      <c r="I164" s="172"/>
      <c r="J164" s="173">
        <f>ROUND(I164*H164,2)</f>
        <v>0</v>
      </c>
      <c r="K164" s="169" t="s">
        <v>191</v>
      </c>
      <c r="L164" s="34"/>
      <c r="M164" s="174" t="s">
        <v>1</v>
      </c>
      <c r="N164" s="175" t="s">
        <v>44</v>
      </c>
      <c r="O164" s="59"/>
      <c r="P164" s="176">
        <f>O164*H164</f>
        <v>0</v>
      </c>
      <c r="Q164" s="176">
        <v>0</v>
      </c>
      <c r="R164" s="176">
        <f>Q164*H164</f>
        <v>0</v>
      </c>
      <c r="S164" s="176">
        <v>0</v>
      </c>
      <c r="T164" s="177">
        <f>S164*H164</f>
        <v>0</v>
      </c>
      <c r="U164" s="33"/>
      <c r="V164" s="33"/>
      <c r="W164" s="33"/>
      <c r="X164" s="33"/>
      <c r="Y164" s="33"/>
      <c r="Z164" s="33"/>
      <c r="AA164" s="33"/>
      <c r="AB164" s="33"/>
      <c r="AC164" s="33"/>
      <c r="AD164" s="33"/>
      <c r="AE164" s="33"/>
      <c r="AR164" s="178" t="s">
        <v>192</v>
      </c>
      <c r="AT164" s="178" t="s">
        <v>187</v>
      </c>
      <c r="AU164" s="178" t="s">
        <v>88</v>
      </c>
      <c r="AY164" s="18" t="s">
        <v>184</v>
      </c>
      <c r="BE164" s="179">
        <f>IF(N164="základní",J164,0)</f>
        <v>0</v>
      </c>
      <c r="BF164" s="179">
        <f>IF(N164="snížená",J164,0)</f>
        <v>0</v>
      </c>
      <c r="BG164" s="179">
        <f>IF(N164="zákl. přenesená",J164,0)</f>
        <v>0</v>
      </c>
      <c r="BH164" s="179">
        <f>IF(N164="sníž. přenesená",J164,0)</f>
        <v>0</v>
      </c>
      <c r="BI164" s="179">
        <f>IF(N164="nulová",J164,0)</f>
        <v>0</v>
      </c>
      <c r="BJ164" s="18" t="s">
        <v>86</v>
      </c>
      <c r="BK164" s="179">
        <f>ROUND(I164*H164,2)</f>
        <v>0</v>
      </c>
      <c r="BL164" s="18" t="s">
        <v>192</v>
      </c>
      <c r="BM164" s="178" t="s">
        <v>1686</v>
      </c>
    </row>
    <row r="165" spans="1:65" s="2" customFormat="1" ht="19.5">
      <c r="A165" s="33"/>
      <c r="B165" s="34"/>
      <c r="C165" s="33"/>
      <c r="D165" s="180" t="s">
        <v>194</v>
      </c>
      <c r="E165" s="33"/>
      <c r="F165" s="181" t="s">
        <v>344</v>
      </c>
      <c r="G165" s="33"/>
      <c r="H165" s="33"/>
      <c r="I165" s="102"/>
      <c r="J165" s="33"/>
      <c r="K165" s="33"/>
      <c r="L165" s="34"/>
      <c r="M165" s="182"/>
      <c r="N165" s="183"/>
      <c r="O165" s="59"/>
      <c r="P165" s="59"/>
      <c r="Q165" s="59"/>
      <c r="R165" s="59"/>
      <c r="S165" s="59"/>
      <c r="T165" s="60"/>
      <c r="U165" s="33"/>
      <c r="V165" s="33"/>
      <c r="W165" s="33"/>
      <c r="X165" s="33"/>
      <c r="Y165" s="33"/>
      <c r="Z165" s="33"/>
      <c r="AA165" s="33"/>
      <c r="AB165" s="33"/>
      <c r="AC165" s="33"/>
      <c r="AD165" s="33"/>
      <c r="AE165" s="33"/>
      <c r="AT165" s="18" t="s">
        <v>194</v>
      </c>
      <c r="AU165" s="18" t="s">
        <v>88</v>
      </c>
    </row>
    <row r="166" spans="1:65" s="13" customFormat="1" ht="11.25">
      <c r="B166" s="184"/>
      <c r="D166" s="180" t="s">
        <v>196</v>
      </c>
      <c r="E166" s="185" t="s">
        <v>1</v>
      </c>
      <c r="F166" s="186" t="s">
        <v>1687</v>
      </c>
      <c r="H166" s="187">
        <v>36</v>
      </c>
      <c r="I166" s="188"/>
      <c r="L166" s="184"/>
      <c r="M166" s="189"/>
      <c r="N166" s="190"/>
      <c r="O166" s="190"/>
      <c r="P166" s="190"/>
      <c r="Q166" s="190"/>
      <c r="R166" s="190"/>
      <c r="S166" s="190"/>
      <c r="T166" s="191"/>
      <c r="AT166" s="185" t="s">
        <v>196</v>
      </c>
      <c r="AU166" s="185" t="s">
        <v>88</v>
      </c>
      <c r="AV166" s="13" t="s">
        <v>88</v>
      </c>
      <c r="AW166" s="13" t="s">
        <v>36</v>
      </c>
      <c r="AX166" s="13" t="s">
        <v>79</v>
      </c>
      <c r="AY166" s="185" t="s">
        <v>184</v>
      </c>
    </row>
    <row r="167" spans="1:65" s="13" customFormat="1" ht="11.25">
      <c r="B167" s="184"/>
      <c r="D167" s="180" t="s">
        <v>196</v>
      </c>
      <c r="E167" s="185" t="s">
        <v>1</v>
      </c>
      <c r="F167" s="186" t="s">
        <v>1688</v>
      </c>
      <c r="H167" s="187">
        <v>14</v>
      </c>
      <c r="I167" s="188"/>
      <c r="L167" s="184"/>
      <c r="M167" s="189"/>
      <c r="N167" s="190"/>
      <c r="O167" s="190"/>
      <c r="P167" s="190"/>
      <c r="Q167" s="190"/>
      <c r="R167" s="190"/>
      <c r="S167" s="190"/>
      <c r="T167" s="191"/>
      <c r="AT167" s="185" t="s">
        <v>196</v>
      </c>
      <c r="AU167" s="185" t="s">
        <v>88</v>
      </c>
      <c r="AV167" s="13" t="s">
        <v>88</v>
      </c>
      <c r="AW167" s="13" t="s">
        <v>36</v>
      </c>
      <c r="AX167" s="13" t="s">
        <v>79</v>
      </c>
      <c r="AY167" s="185" t="s">
        <v>184</v>
      </c>
    </row>
    <row r="168" spans="1:65" s="14" customFormat="1" ht="11.25">
      <c r="B168" s="192"/>
      <c r="D168" s="180" t="s">
        <v>196</v>
      </c>
      <c r="E168" s="193" t="s">
        <v>1</v>
      </c>
      <c r="F168" s="194" t="s">
        <v>212</v>
      </c>
      <c r="H168" s="195">
        <v>50</v>
      </c>
      <c r="I168" s="196"/>
      <c r="L168" s="192"/>
      <c r="M168" s="197"/>
      <c r="N168" s="198"/>
      <c r="O168" s="198"/>
      <c r="P168" s="198"/>
      <c r="Q168" s="198"/>
      <c r="R168" s="198"/>
      <c r="S168" s="198"/>
      <c r="T168" s="199"/>
      <c r="AT168" s="193" t="s">
        <v>196</v>
      </c>
      <c r="AU168" s="193" t="s">
        <v>88</v>
      </c>
      <c r="AV168" s="14" t="s">
        <v>192</v>
      </c>
      <c r="AW168" s="14" t="s">
        <v>36</v>
      </c>
      <c r="AX168" s="14" t="s">
        <v>86</v>
      </c>
      <c r="AY168" s="193" t="s">
        <v>184</v>
      </c>
    </row>
    <row r="169" spans="1:65" s="2" customFormat="1" ht="24.2" customHeight="1">
      <c r="A169" s="33"/>
      <c r="B169" s="166"/>
      <c r="C169" s="167" t="s">
        <v>288</v>
      </c>
      <c r="D169" s="167" t="s">
        <v>187</v>
      </c>
      <c r="E169" s="168" t="s">
        <v>375</v>
      </c>
      <c r="F169" s="169" t="s">
        <v>376</v>
      </c>
      <c r="G169" s="170" t="s">
        <v>190</v>
      </c>
      <c r="H169" s="171">
        <v>0.17599999999999999</v>
      </c>
      <c r="I169" s="172"/>
      <c r="J169" s="173">
        <f>ROUND(I169*H169,2)</f>
        <v>0</v>
      </c>
      <c r="K169" s="169" t="s">
        <v>191</v>
      </c>
      <c r="L169" s="34"/>
      <c r="M169" s="174" t="s">
        <v>1</v>
      </c>
      <c r="N169" s="175" t="s">
        <v>44</v>
      </c>
      <c r="O169" s="59"/>
      <c r="P169" s="176">
        <f>O169*H169</f>
        <v>0</v>
      </c>
      <c r="Q169" s="176">
        <v>0</v>
      </c>
      <c r="R169" s="176">
        <f>Q169*H169</f>
        <v>0</v>
      </c>
      <c r="S169" s="176">
        <v>0</v>
      </c>
      <c r="T169" s="177">
        <f>S169*H169</f>
        <v>0</v>
      </c>
      <c r="U169" s="33"/>
      <c r="V169" s="33"/>
      <c r="W169" s="33"/>
      <c r="X169" s="33"/>
      <c r="Y169" s="33"/>
      <c r="Z169" s="33"/>
      <c r="AA169" s="33"/>
      <c r="AB169" s="33"/>
      <c r="AC169" s="33"/>
      <c r="AD169" s="33"/>
      <c r="AE169" s="33"/>
      <c r="AR169" s="178" t="s">
        <v>192</v>
      </c>
      <c r="AT169" s="178" t="s">
        <v>187</v>
      </c>
      <c r="AU169" s="178" t="s">
        <v>88</v>
      </c>
      <c r="AY169" s="18" t="s">
        <v>184</v>
      </c>
      <c r="BE169" s="179">
        <f>IF(N169="základní",J169,0)</f>
        <v>0</v>
      </c>
      <c r="BF169" s="179">
        <f>IF(N169="snížená",J169,0)</f>
        <v>0</v>
      </c>
      <c r="BG169" s="179">
        <f>IF(N169="zákl. přenesená",J169,0)</f>
        <v>0</v>
      </c>
      <c r="BH169" s="179">
        <f>IF(N169="sníž. přenesená",J169,0)</f>
        <v>0</v>
      </c>
      <c r="BI169" s="179">
        <f>IF(N169="nulová",J169,0)</f>
        <v>0</v>
      </c>
      <c r="BJ169" s="18" t="s">
        <v>86</v>
      </c>
      <c r="BK169" s="179">
        <f>ROUND(I169*H169,2)</f>
        <v>0</v>
      </c>
      <c r="BL169" s="18" t="s">
        <v>192</v>
      </c>
      <c r="BM169" s="178" t="s">
        <v>1689</v>
      </c>
    </row>
    <row r="170" spans="1:65" s="2" customFormat="1" ht="19.5">
      <c r="A170" s="33"/>
      <c r="B170" s="34"/>
      <c r="C170" s="33"/>
      <c r="D170" s="180" t="s">
        <v>194</v>
      </c>
      <c r="E170" s="33"/>
      <c r="F170" s="181" t="s">
        <v>195</v>
      </c>
      <c r="G170" s="33"/>
      <c r="H170" s="33"/>
      <c r="I170" s="102"/>
      <c r="J170" s="33"/>
      <c r="K170" s="33"/>
      <c r="L170" s="34"/>
      <c r="M170" s="182"/>
      <c r="N170" s="183"/>
      <c r="O170" s="59"/>
      <c r="P170" s="59"/>
      <c r="Q170" s="59"/>
      <c r="R170" s="59"/>
      <c r="S170" s="59"/>
      <c r="T170" s="60"/>
      <c r="U170" s="33"/>
      <c r="V170" s="33"/>
      <c r="W170" s="33"/>
      <c r="X170" s="33"/>
      <c r="Y170" s="33"/>
      <c r="Z170" s="33"/>
      <c r="AA170" s="33"/>
      <c r="AB170" s="33"/>
      <c r="AC170" s="33"/>
      <c r="AD170" s="33"/>
      <c r="AE170" s="33"/>
      <c r="AT170" s="18" t="s">
        <v>194</v>
      </c>
      <c r="AU170" s="18" t="s">
        <v>88</v>
      </c>
    </row>
    <row r="171" spans="1:65" s="2" customFormat="1" ht="24.2" customHeight="1">
      <c r="A171" s="33"/>
      <c r="B171" s="166"/>
      <c r="C171" s="167" t="s">
        <v>295</v>
      </c>
      <c r="D171" s="167" t="s">
        <v>187</v>
      </c>
      <c r="E171" s="168" t="s">
        <v>380</v>
      </c>
      <c r="F171" s="169" t="s">
        <v>381</v>
      </c>
      <c r="G171" s="170" t="s">
        <v>190</v>
      </c>
      <c r="H171" s="171">
        <v>1.1439999999999999</v>
      </c>
      <c r="I171" s="172"/>
      <c r="J171" s="173">
        <f>ROUND(I171*H171,2)</f>
        <v>0</v>
      </c>
      <c r="K171" s="169" t="s">
        <v>191</v>
      </c>
      <c r="L171" s="34"/>
      <c r="M171" s="174" t="s">
        <v>1</v>
      </c>
      <c r="N171" s="175" t="s">
        <v>44</v>
      </c>
      <c r="O171" s="59"/>
      <c r="P171" s="176">
        <f>O171*H171</f>
        <v>0</v>
      </c>
      <c r="Q171" s="176">
        <v>0</v>
      </c>
      <c r="R171" s="176">
        <f>Q171*H171</f>
        <v>0</v>
      </c>
      <c r="S171" s="176">
        <v>0</v>
      </c>
      <c r="T171" s="177">
        <f>S171*H171</f>
        <v>0</v>
      </c>
      <c r="U171" s="33"/>
      <c r="V171" s="33"/>
      <c r="W171" s="33"/>
      <c r="X171" s="33"/>
      <c r="Y171" s="33"/>
      <c r="Z171" s="33"/>
      <c r="AA171" s="33"/>
      <c r="AB171" s="33"/>
      <c r="AC171" s="33"/>
      <c r="AD171" s="33"/>
      <c r="AE171" s="33"/>
      <c r="AR171" s="178" t="s">
        <v>192</v>
      </c>
      <c r="AT171" s="178" t="s">
        <v>187</v>
      </c>
      <c r="AU171" s="178" t="s">
        <v>88</v>
      </c>
      <c r="AY171" s="18" t="s">
        <v>184</v>
      </c>
      <c r="BE171" s="179">
        <f>IF(N171="základní",J171,0)</f>
        <v>0</v>
      </c>
      <c r="BF171" s="179">
        <f>IF(N171="snížená",J171,0)</f>
        <v>0</v>
      </c>
      <c r="BG171" s="179">
        <f>IF(N171="zákl. přenesená",J171,0)</f>
        <v>0</v>
      </c>
      <c r="BH171" s="179">
        <f>IF(N171="sníž. přenesená",J171,0)</f>
        <v>0</v>
      </c>
      <c r="BI171" s="179">
        <f>IF(N171="nulová",J171,0)</f>
        <v>0</v>
      </c>
      <c r="BJ171" s="18" t="s">
        <v>86</v>
      </c>
      <c r="BK171" s="179">
        <f>ROUND(I171*H171,2)</f>
        <v>0</v>
      </c>
      <c r="BL171" s="18" t="s">
        <v>192</v>
      </c>
      <c r="BM171" s="178" t="s">
        <v>1690</v>
      </c>
    </row>
    <row r="172" spans="1:65" s="2" customFormat="1" ht="19.5">
      <c r="A172" s="33"/>
      <c r="B172" s="34"/>
      <c r="C172" s="33"/>
      <c r="D172" s="180" t="s">
        <v>194</v>
      </c>
      <c r="E172" s="33"/>
      <c r="F172" s="181" t="s">
        <v>195</v>
      </c>
      <c r="G172" s="33"/>
      <c r="H172" s="33"/>
      <c r="I172" s="102"/>
      <c r="J172" s="33"/>
      <c r="K172" s="33"/>
      <c r="L172" s="34"/>
      <c r="M172" s="182"/>
      <c r="N172" s="183"/>
      <c r="O172" s="59"/>
      <c r="P172" s="59"/>
      <c r="Q172" s="59"/>
      <c r="R172" s="59"/>
      <c r="S172" s="59"/>
      <c r="T172" s="60"/>
      <c r="U172" s="33"/>
      <c r="V172" s="33"/>
      <c r="W172" s="33"/>
      <c r="X172" s="33"/>
      <c r="Y172" s="33"/>
      <c r="Z172" s="33"/>
      <c r="AA172" s="33"/>
      <c r="AB172" s="33"/>
      <c r="AC172" s="33"/>
      <c r="AD172" s="33"/>
      <c r="AE172" s="33"/>
      <c r="AT172" s="18" t="s">
        <v>194</v>
      </c>
      <c r="AU172" s="18" t="s">
        <v>88</v>
      </c>
    </row>
    <row r="173" spans="1:65" s="13" customFormat="1" ht="11.25">
      <c r="B173" s="184"/>
      <c r="D173" s="180" t="s">
        <v>196</v>
      </c>
      <c r="E173" s="185" t="s">
        <v>1</v>
      </c>
      <c r="F173" s="186" t="s">
        <v>1691</v>
      </c>
      <c r="H173" s="187">
        <v>1.32</v>
      </c>
      <c r="I173" s="188"/>
      <c r="L173" s="184"/>
      <c r="M173" s="189"/>
      <c r="N173" s="190"/>
      <c r="O173" s="190"/>
      <c r="P173" s="190"/>
      <c r="Q173" s="190"/>
      <c r="R173" s="190"/>
      <c r="S173" s="190"/>
      <c r="T173" s="191"/>
      <c r="AT173" s="185" t="s">
        <v>196</v>
      </c>
      <c r="AU173" s="185" t="s">
        <v>88</v>
      </c>
      <c r="AV173" s="13" t="s">
        <v>88</v>
      </c>
      <c r="AW173" s="13" t="s">
        <v>36</v>
      </c>
      <c r="AX173" s="13" t="s">
        <v>79</v>
      </c>
      <c r="AY173" s="185" t="s">
        <v>184</v>
      </c>
    </row>
    <row r="174" spans="1:65" s="13" customFormat="1" ht="11.25">
      <c r="B174" s="184"/>
      <c r="D174" s="180" t="s">
        <v>196</v>
      </c>
      <c r="E174" s="185" t="s">
        <v>1</v>
      </c>
      <c r="F174" s="186" t="s">
        <v>1692</v>
      </c>
      <c r="H174" s="187">
        <v>-0.17599999999999999</v>
      </c>
      <c r="I174" s="188"/>
      <c r="L174" s="184"/>
      <c r="M174" s="189"/>
      <c r="N174" s="190"/>
      <c r="O174" s="190"/>
      <c r="P174" s="190"/>
      <c r="Q174" s="190"/>
      <c r="R174" s="190"/>
      <c r="S174" s="190"/>
      <c r="T174" s="191"/>
      <c r="AT174" s="185" t="s">
        <v>196</v>
      </c>
      <c r="AU174" s="185" t="s">
        <v>88</v>
      </c>
      <c r="AV174" s="13" t="s">
        <v>88</v>
      </c>
      <c r="AW174" s="13" t="s">
        <v>36</v>
      </c>
      <c r="AX174" s="13" t="s">
        <v>79</v>
      </c>
      <c r="AY174" s="185" t="s">
        <v>184</v>
      </c>
    </row>
    <row r="175" spans="1:65" s="14" customFormat="1" ht="11.25">
      <c r="B175" s="192"/>
      <c r="D175" s="180" t="s">
        <v>196</v>
      </c>
      <c r="E175" s="193" t="s">
        <v>1</v>
      </c>
      <c r="F175" s="194" t="s">
        <v>212</v>
      </c>
      <c r="H175" s="195">
        <v>1.1439999999999999</v>
      </c>
      <c r="I175" s="196"/>
      <c r="L175" s="192"/>
      <c r="M175" s="197"/>
      <c r="N175" s="198"/>
      <c r="O175" s="198"/>
      <c r="P175" s="198"/>
      <c r="Q175" s="198"/>
      <c r="R175" s="198"/>
      <c r="S175" s="198"/>
      <c r="T175" s="199"/>
      <c r="AT175" s="193" t="s">
        <v>196</v>
      </c>
      <c r="AU175" s="193" t="s">
        <v>88</v>
      </c>
      <c r="AV175" s="14" t="s">
        <v>192</v>
      </c>
      <c r="AW175" s="14" t="s">
        <v>36</v>
      </c>
      <c r="AX175" s="14" t="s">
        <v>86</v>
      </c>
      <c r="AY175" s="193" t="s">
        <v>184</v>
      </c>
    </row>
    <row r="176" spans="1:65" s="2" customFormat="1" ht="24.2" customHeight="1">
      <c r="A176" s="33"/>
      <c r="B176" s="166"/>
      <c r="C176" s="167" t="s">
        <v>7</v>
      </c>
      <c r="D176" s="167" t="s">
        <v>187</v>
      </c>
      <c r="E176" s="168" t="s">
        <v>388</v>
      </c>
      <c r="F176" s="169" t="s">
        <v>389</v>
      </c>
      <c r="G176" s="170" t="s">
        <v>190</v>
      </c>
      <c r="H176" s="171">
        <v>1.1599999999999999</v>
      </c>
      <c r="I176" s="172"/>
      <c r="J176" s="173">
        <f>ROUND(I176*H176,2)</f>
        <v>0</v>
      </c>
      <c r="K176" s="169" t="s">
        <v>191</v>
      </c>
      <c r="L176" s="34"/>
      <c r="M176" s="174" t="s">
        <v>1</v>
      </c>
      <c r="N176" s="175" t="s">
        <v>44</v>
      </c>
      <c r="O176" s="59"/>
      <c r="P176" s="176">
        <f>O176*H176</f>
        <v>0</v>
      </c>
      <c r="Q176" s="176">
        <v>0</v>
      </c>
      <c r="R176" s="176">
        <f>Q176*H176</f>
        <v>0</v>
      </c>
      <c r="S176" s="176">
        <v>0</v>
      </c>
      <c r="T176" s="177">
        <f>S176*H176</f>
        <v>0</v>
      </c>
      <c r="U176" s="33"/>
      <c r="V176" s="33"/>
      <c r="W176" s="33"/>
      <c r="X176" s="33"/>
      <c r="Y176" s="33"/>
      <c r="Z176" s="33"/>
      <c r="AA176" s="33"/>
      <c r="AB176" s="33"/>
      <c r="AC176" s="33"/>
      <c r="AD176" s="33"/>
      <c r="AE176" s="33"/>
      <c r="AR176" s="178" t="s">
        <v>192</v>
      </c>
      <c r="AT176" s="178" t="s">
        <v>187</v>
      </c>
      <c r="AU176" s="178" t="s">
        <v>88</v>
      </c>
      <c r="AY176" s="18" t="s">
        <v>184</v>
      </c>
      <c r="BE176" s="179">
        <f>IF(N176="základní",J176,0)</f>
        <v>0</v>
      </c>
      <c r="BF176" s="179">
        <f>IF(N176="snížená",J176,0)</f>
        <v>0</v>
      </c>
      <c r="BG176" s="179">
        <f>IF(N176="zákl. přenesená",J176,0)</f>
        <v>0</v>
      </c>
      <c r="BH176" s="179">
        <f>IF(N176="sníž. přenesená",J176,0)</f>
        <v>0</v>
      </c>
      <c r="BI176" s="179">
        <f>IF(N176="nulová",J176,0)</f>
        <v>0</v>
      </c>
      <c r="BJ176" s="18" t="s">
        <v>86</v>
      </c>
      <c r="BK176" s="179">
        <f>ROUND(I176*H176,2)</f>
        <v>0</v>
      </c>
      <c r="BL176" s="18" t="s">
        <v>192</v>
      </c>
      <c r="BM176" s="178" t="s">
        <v>1693</v>
      </c>
    </row>
    <row r="177" spans="1:65" s="2" customFormat="1" ht="19.5">
      <c r="A177" s="33"/>
      <c r="B177" s="34"/>
      <c r="C177" s="33"/>
      <c r="D177" s="180" t="s">
        <v>194</v>
      </c>
      <c r="E177" s="33"/>
      <c r="F177" s="181" t="s">
        <v>195</v>
      </c>
      <c r="G177" s="33"/>
      <c r="H177" s="33"/>
      <c r="I177" s="102"/>
      <c r="J177" s="33"/>
      <c r="K177" s="33"/>
      <c r="L177" s="34"/>
      <c r="M177" s="182"/>
      <c r="N177" s="183"/>
      <c r="O177" s="59"/>
      <c r="P177" s="59"/>
      <c r="Q177" s="59"/>
      <c r="R177" s="59"/>
      <c r="S177" s="59"/>
      <c r="T177" s="60"/>
      <c r="U177" s="33"/>
      <c r="V177" s="33"/>
      <c r="W177" s="33"/>
      <c r="X177" s="33"/>
      <c r="Y177" s="33"/>
      <c r="Z177" s="33"/>
      <c r="AA177" s="33"/>
      <c r="AB177" s="33"/>
      <c r="AC177" s="33"/>
      <c r="AD177" s="33"/>
      <c r="AE177" s="33"/>
      <c r="AT177" s="18" t="s">
        <v>194</v>
      </c>
      <c r="AU177" s="18" t="s">
        <v>88</v>
      </c>
    </row>
    <row r="178" spans="1:65" s="15" customFormat="1" ht="11.25">
      <c r="B178" s="210"/>
      <c r="D178" s="180" t="s">
        <v>196</v>
      </c>
      <c r="E178" s="211" t="s">
        <v>1</v>
      </c>
      <c r="F178" s="212" t="s">
        <v>391</v>
      </c>
      <c r="H178" s="211" t="s">
        <v>1</v>
      </c>
      <c r="I178" s="213"/>
      <c r="L178" s="210"/>
      <c r="M178" s="214"/>
      <c r="N178" s="215"/>
      <c r="O178" s="215"/>
      <c r="P178" s="215"/>
      <c r="Q178" s="215"/>
      <c r="R178" s="215"/>
      <c r="S178" s="215"/>
      <c r="T178" s="216"/>
      <c r="AT178" s="211" t="s">
        <v>196</v>
      </c>
      <c r="AU178" s="211" t="s">
        <v>88</v>
      </c>
      <c r="AV178" s="15" t="s">
        <v>86</v>
      </c>
      <c r="AW178" s="15" t="s">
        <v>36</v>
      </c>
      <c r="AX178" s="15" t="s">
        <v>79</v>
      </c>
      <c r="AY178" s="211" t="s">
        <v>184</v>
      </c>
    </row>
    <row r="179" spans="1:65" s="13" customFormat="1" ht="11.25">
      <c r="B179" s="184"/>
      <c r="D179" s="180" t="s">
        <v>196</v>
      </c>
      <c r="E179" s="185" t="s">
        <v>1</v>
      </c>
      <c r="F179" s="186" t="s">
        <v>1694</v>
      </c>
      <c r="H179" s="187">
        <v>1.1599999999999999</v>
      </c>
      <c r="I179" s="188"/>
      <c r="L179" s="184"/>
      <c r="M179" s="189"/>
      <c r="N179" s="190"/>
      <c r="O179" s="190"/>
      <c r="P179" s="190"/>
      <c r="Q179" s="190"/>
      <c r="R179" s="190"/>
      <c r="S179" s="190"/>
      <c r="T179" s="191"/>
      <c r="AT179" s="185" t="s">
        <v>196</v>
      </c>
      <c r="AU179" s="185" t="s">
        <v>88</v>
      </c>
      <c r="AV179" s="13" t="s">
        <v>88</v>
      </c>
      <c r="AW179" s="13" t="s">
        <v>36</v>
      </c>
      <c r="AX179" s="13" t="s">
        <v>86</v>
      </c>
      <c r="AY179" s="185" t="s">
        <v>184</v>
      </c>
    </row>
    <row r="180" spans="1:65" s="2" customFormat="1" ht="24.2" customHeight="1">
      <c r="A180" s="33"/>
      <c r="B180" s="166"/>
      <c r="C180" s="167" t="s">
        <v>304</v>
      </c>
      <c r="D180" s="167" t="s">
        <v>187</v>
      </c>
      <c r="E180" s="168" t="s">
        <v>395</v>
      </c>
      <c r="F180" s="169" t="s">
        <v>396</v>
      </c>
      <c r="G180" s="170" t="s">
        <v>190</v>
      </c>
      <c r="H180" s="171">
        <v>0.35199999999999998</v>
      </c>
      <c r="I180" s="172"/>
      <c r="J180" s="173">
        <f>ROUND(I180*H180,2)</f>
        <v>0</v>
      </c>
      <c r="K180" s="169" t="s">
        <v>191</v>
      </c>
      <c r="L180" s="34"/>
      <c r="M180" s="174" t="s">
        <v>1</v>
      </c>
      <c r="N180" s="175" t="s">
        <v>44</v>
      </c>
      <c r="O180" s="59"/>
      <c r="P180" s="176">
        <f>O180*H180</f>
        <v>0</v>
      </c>
      <c r="Q180" s="176">
        <v>0</v>
      </c>
      <c r="R180" s="176">
        <f>Q180*H180</f>
        <v>0</v>
      </c>
      <c r="S180" s="176">
        <v>0</v>
      </c>
      <c r="T180" s="177">
        <f>S180*H180</f>
        <v>0</v>
      </c>
      <c r="U180" s="33"/>
      <c r="V180" s="33"/>
      <c r="W180" s="33"/>
      <c r="X180" s="33"/>
      <c r="Y180" s="33"/>
      <c r="Z180" s="33"/>
      <c r="AA180" s="33"/>
      <c r="AB180" s="33"/>
      <c r="AC180" s="33"/>
      <c r="AD180" s="33"/>
      <c r="AE180" s="33"/>
      <c r="AR180" s="178" t="s">
        <v>192</v>
      </c>
      <c r="AT180" s="178" t="s">
        <v>187</v>
      </c>
      <c r="AU180" s="178" t="s">
        <v>88</v>
      </c>
      <c r="AY180" s="18" t="s">
        <v>184</v>
      </c>
      <c r="BE180" s="179">
        <f>IF(N180="základní",J180,0)</f>
        <v>0</v>
      </c>
      <c r="BF180" s="179">
        <f>IF(N180="snížená",J180,0)</f>
        <v>0</v>
      </c>
      <c r="BG180" s="179">
        <f>IF(N180="zákl. přenesená",J180,0)</f>
        <v>0</v>
      </c>
      <c r="BH180" s="179">
        <f>IF(N180="sníž. přenesená",J180,0)</f>
        <v>0</v>
      </c>
      <c r="BI180" s="179">
        <f>IF(N180="nulová",J180,0)</f>
        <v>0</v>
      </c>
      <c r="BJ180" s="18" t="s">
        <v>86</v>
      </c>
      <c r="BK180" s="179">
        <f>ROUND(I180*H180,2)</f>
        <v>0</v>
      </c>
      <c r="BL180" s="18" t="s">
        <v>192</v>
      </c>
      <c r="BM180" s="178" t="s">
        <v>1695</v>
      </c>
    </row>
    <row r="181" spans="1:65" s="2" customFormat="1" ht="19.5">
      <c r="A181" s="33"/>
      <c r="B181" s="34"/>
      <c r="C181" s="33"/>
      <c r="D181" s="180" t="s">
        <v>194</v>
      </c>
      <c r="E181" s="33"/>
      <c r="F181" s="181" t="s">
        <v>195</v>
      </c>
      <c r="G181" s="33"/>
      <c r="H181" s="33"/>
      <c r="I181" s="102"/>
      <c r="J181" s="33"/>
      <c r="K181" s="33"/>
      <c r="L181" s="34"/>
      <c r="M181" s="182"/>
      <c r="N181" s="183"/>
      <c r="O181" s="59"/>
      <c r="P181" s="59"/>
      <c r="Q181" s="59"/>
      <c r="R181" s="59"/>
      <c r="S181" s="59"/>
      <c r="T181" s="60"/>
      <c r="U181" s="33"/>
      <c r="V181" s="33"/>
      <c r="W181" s="33"/>
      <c r="X181" s="33"/>
      <c r="Y181" s="33"/>
      <c r="Z181" s="33"/>
      <c r="AA181" s="33"/>
      <c r="AB181" s="33"/>
      <c r="AC181" s="33"/>
      <c r="AD181" s="33"/>
      <c r="AE181" s="33"/>
      <c r="AT181" s="18" t="s">
        <v>194</v>
      </c>
      <c r="AU181" s="18" t="s">
        <v>88</v>
      </c>
    </row>
    <row r="182" spans="1:65" s="13" customFormat="1" ht="11.25">
      <c r="B182" s="184"/>
      <c r="D182" s="180" t="s">
        <v>196</v>
      </c>
      <c r="E182" s="185" t="s">
        <v>1</v>
      </c>
      <c r="F182" s="186" t="s">
        <v>1696</v>
      </c>
      <c r="H182" s="187">
        <v>0.35199999999999998</v>
      </c>
      <c r="I182" s="188"/>
      <c r="L182" s="184"/>
      <c r="M182" s="189"/>
      <c r="N182" s="190"/>
      <c r="O182" s="190"/>
      <c r="P182" s="190"/>
      <c r="Q182" s="190"/>
      <c r="R182" s="190"/>
      <c r="S182" s="190"/>
      <c r="T182" s="191"/>
      <c r="AT182" s="185" t="s">
        <v>196</v>
      </c>
      <c r="AU182" s="185" t="s">
        <v>88</v>
      </c>
      <c r="AV182" s="13" t="s">
        <v>88</v>
      </c>
      <c r="AW182" s="13" t="s">
        <v>36</v>
      </c>
      <c r="AX182" s="13" t="s">
        <v>86</v>
      </c>
      <c r="AY182" s="185" t="s">
        <v>184</v>
      </c>
    </row>
    <row r="183" spans="1:65" s="2" customFormat="1" ht="24.2" customHeight="1">
      <c r="A183" s="33"/>
      <c r="B183" s="166"/>
      <c r="C183" s="167" t="s">
        <v>310</v>
      </c>
      <c r="D183" s="167" t="s">
        <v>187</v>
      </c>
      <c r="E183" s="168" t="s">
        <v>402</v>
      </c>
      <c r="F183" s="169" t="s">
        <v>403</v>
      </c>
      <c r="G183" s="170" t="s">
        <v>190</v>
      </c>
      <c r="H183" s="171">
        <v>2.2869999999999999</v>
      </c>
      <c r="I183" s="172"/>
      <c r="J183" s="173">
        <f>ROUND(I183*H183,2)</f>
        <v>0</v>
      </c>
      <c r="K183" s="169" t="s">
        <v>191</v>
      </c>
      <c r="L183" s="34"/>
      <c r="M183" s="174" t="s">
        <v>1</v>
      </c>
      <c r="N183" s="175" t="s">
        <v>44</v>
      </c>
      <c r="O183" s="59"/>
      <c r="P183" s="176">
        <f>O183*H183</f>
        <v>0</v>
      </c>
      <c r="Q183" s="176">
        <v>0</v>
      </c>
      <c r="R183" s="176">
        <f>Q183*H183</f>
        <v>0</v>
      </c>
      <c r="S183" s="176">
        <v>0</v>
      </c>
      <c r="T183" s="177">
        <f>S183*H183</f>
        <v>0</v>
      </c>
      <c r="U183" s="33"/>
      <c r="V183" s="33"/>
      <c r="W183" s="33"/>
      <c r="X183" s="33"/>
      <c r="Y183" s="33"/>
      <c r="Z183" s="33"/>
      <c r="AA183" s="33"/>
      <c r="AB183" s="33"/>
      <c r="AC183" s="33"/>
      <c r="AD183" s="33"/>
      <c r="AE183" s="33"/>
      <c r="AR183" s="178" t="s">
        <v>192</v>
      </c>
      <c r="AT183" s="178" t="s">
        <v>187</v>
      </c>
      <c r="AU183" s="178" t="s">
        <v>88</v>
      </c>
      <c r="AY183" s="18" t="s">
        <v>184</v>
      </c>
      <c r="BE183" s="179">
        <f>IF(N183="základní",J183,0)</f>
        <v>0</v>
      </c>
      <c r="BF183" s="179">
        <f>IF(N183="snížená",J183,0)</f>
        <v>0</v>
      </c>
      <c r="BG183" s="179">
        <f>IF(N183="zákl. přenesená",J183,0)</f>
        <v>0</v>
      </c>
      <c r="BH183" s="179">
        <f>IF(N183="sníž. přenesená",J183,0)</f>
        <v>0</v>
      </c>
      <c r="BI183" s="179">
        <f>IF(N183="nulová",J183,0)</f>
        <v>0</v>
      </c>
      <c r="BJ183" s="18" t="s">
        <v>86</v>
      </c>
      <c r="BK183" s="179">
        <f>ROUND(I183*H183,2)</f>
        <v>0</v>
      </c>
      <c r="BL183" s="18" t="s">
        <v>192</v>
      </c>
      <c r="BM183" s="178" t="s">
        <v>1697</v>
      </c>
    </row>
    <row r="184" spans="1:65" s="2" customFormat="1" ht="19.5">
      <c r="A184" s="33"/>
      <c r="B184" s="34"/>
      <c r="C184" s="33"/>
      <c r="D184" s="180" t="s">
        <v>194</v>
      </c>
      <c r="E184" s="33"/>
      <c r="F184" s="181" t="s">
        <v>195</v>
      </c>
      <c r="G184" s="33"/>
      <c r="H184" s="33"/>
      <c r="I184" s="102"/>
      <c r="J184" s="33"/>
      <c r="K184" s="33"/>
      <c r="L184" s="34"/>
      <c r="M184" s="182"/>
      <c r="N184" s="183"/>
      <c r="O184" s="59"/>
      <c r="P184" s="59"/>
      <c r="Q184" s="59"/>
      <c r="R184" s="59"/>
      <c r="S184" s="59"/>
      <c r="T184" s="60"/>
      <c r="U184" s="33"/>
      <c r="V184" s="33"/>
      <c r="W184" s="33"/>
      <c r="X184" s="33"/>
      <c r="Y184" s="33"/>
      <c r="Z184" s="33"/>
      <c r="AA184" s="33"/>
      <c r="AB184" s="33"/>
      <c r="AC184" s="33"/>
      <c r="AD184" s="33"/>
      <c r="AE184" s="33"/>
      <c r="AT184" s="18" t="s">
        <v>194</v>
      </c>
      <c r="AU184" s="18" t="s">
        <v>88</v>
      </c>
    </row>
    <row r="185" spans="1:65" s="13" customFormat="1" ht="11.25">
      <c r="B185" s="184"/>
      <c r="D185" s="180" t="s">
        <v>196</v>
      </c>
      <c r="E185" s="185" t="s">
        <v>1</v>
      </c>
      <c r="F185" s="186" t="s">
        <v>1651</v>
      </c>
      <c r="H185" s="187">
        <v>2.6389999999999998</v>
      </c>
      <c r="I185" s="188"/>
      <c r="L185" s="184"/>
      <c r="M185" s="189"/>
      <c r="N185" s="190"/>
      <c r="O185" s="190"/>
      <c r="P185" s="190"/>
      <c r="Q185" s="190"/>
      <c r="R185" s="190"/>
      <c r="S185" s="190"/>
      <c r="T185" s="191"/>
      <c r="AT185" s="185" t="s">
        <v>196</v>
      </c>
      <c r="AU185" s="185" t="s">
        <v>88</v>
      </c>
      <c r="AV185" s="13" t="s">
        <v>88</v>
      </c>
      <c r="AW185" s="13" t="s">
        <v>36</v>
      </c>
      <c r="AX185" s="13" t="s">
        <v>79</v>
      </c>
      <c r="AY185" s="185" t="s">
        <v>184</v>
      </c>
    </row>
    <row r="186" spans="1:65" s="13" customFormat="1" ht="11.25">
      <c r="B186" s="184"/>
      <c r="D186" s="180" t="s">
        <v>196</v>
      </c>
      <c r="E186" s="185" t="s">
        <v>1</v>
      </c>
      <c r="F186" s="186" t="s">
        <v>1698</v>
      </c>
      <c r="H186" s="187">
        <v>-0.35199999999999998</v>
      </c>
      <c r="I186" s="188"/>
      <c r="L186" s="184"/>
      <c r="M186" s="189"/>
      <c r="N186" s="190"/>
      <c r="O186" s="190"/>
      <c r="P186" s="190"/>
      <c r="Q186" s="190"/>
      <c r="R186" s="190"/>
      <c r="S186" s="190"/>
      <c r="T186" s="191"/>
      <c r="AT186" s="185" t="s">
        <v>196</v>
      </c>
      <c r="AU186" s="185" t="s">
        <v>88</v>
      </c>
      <c r="AV186" s="13" t="s">
        <v>88</v>
      </c>
      <c r="AW186" s="13" t="s">
        <v>36</v>
      </c>
      <c r="AX186" s="13" t="s">
        <v>79</v>
      </c>
      <c r="AY186" s="185" t="s">
        <v>184</v>
      </c>
    </row>
    <row r="187" spans="1:65" s="14" customFormat="1" ht="11.25">
      <c r="B187" s="192"/>
      <c r="D187" s="180" t="s">
        <v>196</v>
      </c>
      <c r="E187" s="193" t="s">
        <v>1</v>
      </c>
      <c r="F187" s="194" t="s">
        <v>212</v>
      </c>
      <c r="H187" s="195">
        <v>2.2869999999999999</v>
      </c>
      <c r="I187" s="196"/>
      <c r="L187" s="192"/>
      <c r="M187" s="197"/>
      <c r="N187" s="198"/>
      <c r="O187" s="198"/>
      <c r="P187" s="198"/>
      <c r="Q187" s="198"/>
      <c r="R187" s="198"/>
      <c r="S187" s="198"/>
      <c r="T187" s="199"/>
      <c r="AT187" s="193" t="s">
        <v>196</v>
      </c>
      <c r="AU187" s="193" t="s">
        <v>88</v>
      </c>
      <c r="AV187" s="14" t="s">
        <v>192</v>
      </c>
      <c r="AW187" s="14" t="s">
        <v>36</v>
      </c>
      <c r="AX187" s="14" t="s">
        <v>86</v>
      </c>
      <c r="AY187" s="193" t="s">
        <v>184</v>
      </c>
    </row>
    <row r="188" spans="1:65" s="2" customFormat="1" ht="24.2" customHeight="1">
      <c r="A188" s="33"/>
      <c r="B188" s="166"/>
      <c r="C188" s="167" t="s">
        <v>314</v>
      </c>
      <c r="D188" s="167" t="s">
        <v>187</v>
      </c>
      <c r="E188" s="168" t="s">
        <v>410</v>
      </c>
      <c r="F188" s="169" t="s">
        <v>411</v>
      </c>
      <c r="G188" s="170" t="s">
        <v>412</v>
      </c>
      <c r="H188" s="171">
        <v>52</v>
      </c>
      <c r="I188" s="172"/>
      <c r="J188" s="173">
        <f>ROUND(I188*H188,2)</f>
        <v>0</v>
      </c>
      <c r="K188" s="169" t="s">
        <v>191</v>
      </c>
      <c r="L188" s="34"/>
      <c r="M188" s="174" t="s">
        <v>1</v>
      </c>
      <c r="N188" s="175" t="s">
        <v>44</v>
      </c>
      <c r="O188" s="59"/>
      <c r="P188" s="176">
        <f>O188*H188</f>
        <v>0</v>
      </c>
      <c r="Q188" s="176">
        <v>0</v>
      </c>
      <c r="R188" s="176">
        <f>Q188*H188</f>
        <v>0</v>
      </c>
      <c r="S188" s="176">
        <v>0</v>
      </c>
      <c r="T188" s="177">
        <f>S188*H188</f>
        <v>0</v>
      </c>
      <c r="U188" s="33"/>
      <c r="V188" s="33"/>
      <c r="W188" s="33"/>
      <c r="X188" s="33"/>
      <c r="Y188" s="33"/>
      <c r="Z188" s="33"/>
      <c r="AA188" s="33"/>
      <c r="AB188" s="33"/>
      <c r="AC188" s="33"/>
      <c r="AD188" s="33"/>
      <c r="AE188" s="33"/>
      <c r="AR188" s="178" t="s">
        <v>192</v>
      </c>
      <c r="AT188" s="178" t="s">
        <v>187</v>
      </c>
      <c r="AU188" s="178" t="s">
        <v>88</v>
      </c>
      <c r="AY188" s="18" t="s">
        <v>184</v>
      </c>
      <c r="BE188" s="179">
        <f>IF(N188="základní",J188,0)</f>
        <v>0</v>
      </c>
      <c r="BF188" s="179">
        <f>IF(N188="snížená",J188,0)</f>
        <v>0</v>
      </c>
      <c r="BG188" s="179">
        <f>IF(N188="zákl. přenesená",J188,0)</f>
        <v>0</v>
      </c>
      <c r="BH188" s="179">
        <f>IF(N188="sníž. přenesená",J188,0)</f>
        <v>0</v>
      </c>
      <c r="BI188" s="179">
        <f>IF(N188="nulová",J188,0)</f>
        <v>0</v>
      </c>
      <c r="BJ188" s="18" t="s">
        <v>86</v>
      </c>
      <c r="BK188" s="179">
        <f>ROUND(I188*H188,2)</f>
        <v>0</v>
      </c>
      <c r="BL188" s="18" t="s">
        <v>192</v>
      </c>
      <c r="BM188" s="178" t="s">
        <v>1699</v>
      </c>
    </row>
    <row r="189" spans="1:65" s="13" customFormat="1" ht="11.25">
      <c r="B189" s="184"/>
      <c r="D189" s="180" t="s">
        <v>196</v>
      </c>
      <c r="E189" s="185" t="s">
        <v>1</v>
      </c>
      <c r="F189" s="186" t="s">
        <v>394</v>
      </c>
      <c r="H189" s="187">
        <v>38</v>
      </c>
      <c r="I189" s="188"/>
      <c r="L189" s="184"/>
      <c r="M189" s="189"/>
      <c r="N189" s="190"/>
      <c r="O189" s="190"/>
      <c r="P189" s="190"/>
      <c r="Q189" s="190"/>
      <c r="R189" s="190"/>
      <c r="S189" s="190"/>
      <c r="T189" s="191"/>
      <c r="AT189" s="185" t="s">
        <v>196</v>
      </c>
      <c r="AU189" s="185" t="s">
        <v>88</v>
      </c>
      <c r="AV189" s="13" t="s">
        <v>88</v>
      </c>
      <c r="AW189" s="13" t="s">
        <v>36</v>
      </c>
      <c r="AX189" s="13" t="s">
        <v>79</v>
      </c>
      <c r="AY189" s="185" t="s">
        <v>184</v>
      </c>
    </row>
    <row r="190" spans="1:65" s="13" customFormat="1" ht="11.25">
      <c r="B190" s="184"/>
      <c r="D190" s="180" t="s">
        <v>196</v>
      </c>
      <c r="E190" s="185" t="s">
        <v>1</v>
      </c>
      <c r="F190" s="186" t="s">
        <v>1700</v>
      </c>
      <c r="H190" s="187">
        <v>14</v>
      </c>
      <c r="I190" s="188"/>
      <c r="L190" s="184"/>
      <c r="M190" s="189"/>
      <c r="N190" s="190"/>
      <c r="O190" s="190"/>
      <c r="P190" s="190"/>
      <c r="Q190" s="190"/>
      <c r="R190" s="190"/>
      <c r="S190" s="190"/>
      <c r="T190" s="191"/>
      <c r="AT190" s="185" t="s">
        <v>196</v>
      </c>
      <c r="AU190" s="185" t="s">
        <v>88</v>
      </c>
      <c r="AV190" s="13" t="s">
        <v>88</v>
      </c>
      <c r="AW190" s="13" t="s">
        <v>36</v>
      </c>
      <c r="AX190" s="13" t="s">
        <v>79</v>
      </c>
      <c r="AY190" s="185" t="s">
        <v>184</v>
      </c>
    </row>
    <row r="191" spans="1:65" s="14" customFormat="1" ht="11.25">
      <c r="B191" s="192"/>
      <c r="D191" s="180" t="s">
        <v>196</v>
      </c>
      <c r="E191" s="193" t="s">
        <v>1</v>
      </c>
      <c r="F191" s="194" t="s">
        <v>212</v>
      </c>
      <c r="H191" s="195">
        <v>52</v>
      </c>
      <c r="I191" s="196"/>
      <c r="L191" s="192"/>
      <c r="M191" s="197"/>
      <c r="N191" s="198"/>
      <c r="O191" s="198"/>
      <c r="P191" s="198"/>
      <c r="Q191" s="198"/>
      <c r="R191" s="198"/>
      <c r="S191" s="198"/>
      <c r="T191" s="199"/>
      <c r="AT191" s="193" t="s">
        <v>196</v>
      </c>
      <c r="AU191" s="193" t="s">
        <v>88</v>
      </c>
      <c r="AV191" s="14" t="s">
        <v>192</v>
      </c>
      <c r="AW191" s="14" t="s">
        <v>36</v>
      </c>
      <c r="AX191" s="14" t="s">
        <v>86</v>
      </c>
      <c r="AY191" s="193" t="s">
        <v>184</v>
      </c>
    </row>
    <row r="192" spans="1:65" s="2" customFormat="1" ht="24.2" customHeight="1">
      <c r="A192" s="33"/>
      <c r="B192" s="166"/>
      <c r="C192" s="167" t="s">
        <v>320</v>
      </c>
      <c r="D192" s="167" t="s">
        <v>187</v>
      </c>
      <c r="E192" s="168" t="s">
        <v>417</v>
      </c>
      <c r="F192" s="169" t="s">
        <v>418</v>
      </c>
      <c r="G192" s="170" t="s">
        <v>412</v>
      </c>
      <c r="H192" s="171">
        <v>14</v>
      </c>
      <c r="I192" s="172"/>
      <c r="J192" s="173">
        <f>ROUND(I192*H192,2)</f>
        <v>0</v>
      </c>
      <c r="K192" s="169" t="s">
        <v>191</v>
      </c>
      <c r="L192" s="34"/>
      <c r="M192" s="174" t="s">
        <v>1</v>
      </c>
      <c r="N192" s="175" t="s">
        <v>44</v>
      </c>
      <c r="O192" s="59"/>
      <c r="P192" s="176">
        <f>O192*H192</f>
        <v>0</v>
      </c>
      <c r="Q192" s="176">
        <v>0</v>
      </c>
      <c r="R192" s="176">
        <f>Q192*H192</f>
        <v>0</v>
      </c>
      <c r="S192" s="176">
        <v>0</v>
      </c>
      <c r="T192" s="177">
        <f>S192*H192</f>
        <v>0</v>
      </c>
      <c r="U192" s="33"/>
      <c r="V192" s="33"/>
      <c r="W192" s="33"/>
      <c r="X192" s="33"/>
      <c r="Y192" s="33"/>
      <c r="Z192" s="33"/>
      <c r="AA192" s="33"/>
      <c r="AB192" s="33"/>
      <c r="AC192" s="33"/>
      <c r="AD192" s="33"/>
      <c r="AE192" s="33"/>
      <c r="AR192" s="178" t="s">
        <v>192</v>
      </c>
      <c r="AT192" s="178" t="s">
        <v>187</v>
      </c>
      <c r="AU192" s="178" t="s">
        <v>88</v>
      </c>
      <c r="AY192" s="18" t="s">
        <v>184</v>
      </c>
      <c r="BE192" s="179">
        <f>IF(N192="základní",J192,0)</f>
        <v>0</v>
      </c>
      <c r="BF192" s="179">
        <f>IF(N192="snížená",J192,0)</f>
        <v>0</v>
      </c>
      <c r="BG192" s="179">
        <f>IF(N192="zákl. přenesená",J192,0)</f>
        <v>0</v>
      </c>
      <c r="BH192" s="179">
        <f>IF(N192="sníž. přenesená",J192,0)</f>
        <v>0</v>
      </c>
      <c r="BI192" s="179">
        <f>IF(N192="nulová",J192,0)</f>
        <v>0</v>
      </c>
      <c r="BJ192" s="18" t="s">
        <v>86</v>
      </c>
      <c r="BK192" s="179">
        <f>ROUND(I192*H192,2)</f>
        <v>0</v>
      </c>
      <c r="BL192" s="18" t="s">
        <v>192</v>
      </c>
      <c r="BM192" s="178" t="s">
        <v>1701</v>
      </c>
    </row>
    <row r="193" spans="1:65" s="2" customFormat="1" ht="37.9" customHeight="1">
      <c r="A193" s="33"/>
      <c r="B193" s="166"/>
      <c r="C193" s="167" t="s">
        <v>324</v>
      </c>
      <c r="D193" s="167" t="s">
        <v>187</v>
      </c>
      <c r="E193" s="168" t="s">
        <v>421</v>
      </c>
      <c r="F193" s="169" t="s">
        <v>422</v>
      </c>
      <c r="G193" s="170" t="s">
        <v>327</v>
      </c>
      <c r="H193" s="171">
        <v>2639</v>
      </c>
      <c r="I193" s="172"/>
      <c r="J193" s="173">
        <f>ROUND(I193*H193,2)</f>
        <v>0</v>
      </c>
      <c r="K193" s="169" t="s">
        <v>191</v>
      </c>
      <c r="L193" s="34"/>
      <c r="M193" s="174" t="s">
        <v>1</v>
      </c>
      <c r="N193" s="175" t="s">
        <v>44</v>
      </c>
      <c r="O193" s="59"/>
      <c r="P193" s="176">
        <f>O193*H193</f>
        <v>0</v>
      </c>
      <c r="Q193" s="176">
        <v>0</v>
      </c>
      <c r="R193" s="176">
        <f>Q193*H193</f>
        <v>0</v>
      </c>
      <c r="S193" s="176">
        <v>0</v>
      </c>
      <c r="T193" s="177">
        <f>S193*H193</f>
        <v>0</v>
      </c>
      <c r="U193" s="33"/>
      <c r="V193" s="33"/>
      <c r="W193" s="33"/>
      <c r="X193" s="33"/>
      <c r="Y193" s="33"/>
      <c r="Z193" s="33"/>
      <c r="AA193" s="33"/>
      <c r="AB193" s="33"/>
      <c r="AC193" s="33"/>
      <c r="AD193" s="33"/>
      <c r="AE193" s="33"/>
      <c r="AR193" s="178" t="s">
        <v>192</v>
      </c>
      <c r="AT193" s="178" t="s">
        <v>187</v>
      </c>
      <c r="AU193" s="178" t="s">
        <v>88</v>
      </c>
      <c r="AY193" s="18" t="s">
        <v>184</v>
      </c>
      <c r="BE193" s="179">
        <f>IF(N193="základní",J193,0)</f>
        <v>0</v>
      </c>
      <c r="BF193" s="179">
        <f>IF(N193="snížená",J193,0)</f>
        <v>0</v>
      </c>
      <c r="BG193" s="179">
        <f>IF(N193="zákl. přenesená",J193,0)</f>
        <v>0</v>
      </c>
      <c r="BH193" s="179">
        <f>IF(N193="sníž. přenesená",J193,0)</f>
        <v>0</v>
      </c>
      <c r="BI193" s="179">
        <f>IF(N193="nulová",J193,0)</f>
        <v>0</v>
      </c>
      <c r="BJ193" s="18" t="s">
        <v>86</v>
      </c>
      <c r="BK193" s="179">
        <f>ROUND(I193*H193,2)</f>
        <v>0</v>
      </c>
      <c r="BL193" s="18" t="s">
        <v>192</v>
      </c>
      <c r="BM193" s="178" t="s">
        <v>1702</v>
      </c>
    </row>
    <row r="194" spans="1:65" s="2" customFormat="1" ht="19.5">
      <c r="A194" s="33"/>
      <c r="B194" s="34"/>
      <c r="C194" s="33"/>
      <c r="D194" s="180" t="s">
        <v>194</v>
      </c>
      <c r="E194" s="33"/>
      <c r="F194" s="181" t="s">
        <v>329</v>
      </c>
      <c r="G194" s="33"/>
      <c r="H194" s="33"/>
      <c r="I194" s="102"/>
      <c r="J194" s="33"/>
      <c r="K194" s="33"/>
      <c r="L194" s="34"/>
      <c r="M194" s="182"/>
      <c r="N194" s="183"/>
      <c r="O194" s="59"/>
      <c r="P194" s="59"/>
      <c r="Q194" s="59"/>
      <c r="R194" s="59"/>
      <c r="S194" s="59"/>
      <c r="T194" s="60"/>
      <c r="U194" s="33"/>
      <c r="V194" s="33"/>
      <c r="W194" s="33"/>
      <c r="X194" s="33"/>
      <c r="Y194" s="33"/>
      <c r="Z194" s="33"/>
      <c r="AA194" s="33"/>
      <c r="AB194" s="33"/>
      <c r="AC194" s="33"/>
      <c r="AD194" s="33"/>
      <c r="AE194" s="33"/>
      <c r="AT194" s="18" t="s">
        <v>194</v>
      </c>
      <c r="AU194" s="18" t="s">
        <v>88</v>
      </c>
    </row>
    <row r="195" spans="1:65" s="13" customFormat="1" ht="11.25">
      <c r="B195" s="184"/>
      <c r="D195" s="180" t="s">
        <v>196</v>
      </c>
      <c r="E195" s="185" t="s">
        <v>1</v>
      </c>
      <c r="F195" s="186" t="s">
        <v>1703</v>
      </c>
      <c r="H195" s="187">
        <v>2639</v>
      </c>
      <c r="I195" s="188"/>
      <c r="L195" s="184"/>
      <c r="M195" s="189"/>
      <c r="N195" s="190"/>
      <c r="O195" s="190"/>
      <c r="P195" s="190"/>
      <c r="Q195" s="190"/>
      <c r="R195" s="190"/>
      <c r="S195" s="190"/>
      <c r="T195" s="191"/>
      <c r="AT195" s="185" t="s">
        <v>196</v>
      </c>
      <c r="AU195" s="185" t="s">
        <v>88</v>
      </c>
      <c r="AV195" s="13" t="s">
        <v>88</v>
      </c>
      <c r="AW195" s="13" t="s">
        <v>36</v>
      </c>
      <c r="AX195" s="13" t="s">
        <v>86</v>
      </c>
      <c r="AY195" s="185" t="s">
        <v>184</v>
      </c>
    </row>
    <row r="196" spans="1:65" s="2" customFormat="1" ht="37.9" customHeight="1">
      <c r="A196" s="33"/>
      <c r="B196" s="166"/>
      <c r="C196" s="167" t="s">
        <v>331</v>
      </c>
      <c r="D196" s="167" t="s">
        <v>187</v>
      </c>
      <c r="E196" s="168" t="s">
        <v>431</v>
      </c>
      <c r="F196" s="169" t="s">
        <v>432</v>
      </c>
      <c r="G196" s="170" t="s">
        <v>327</v>
      </c>
      <c r="H196" s="171">
        <v>2639</v>
      </c>
      <c r="I196" s="172"/>
      <c r="J196" s="173">
        <f>ROUND(I196*H196,2)</f>
        <v>0</v>
      </c>
      <c r="K196" s="169" t="s">
        <v>191</v>
      </c>
      <c r="L196" s="34"/>
      <c r="M196" s="174" t="s">
        <v>1</v>
      </c>
      <c r="N196" s="175" t="s">
        <v>44</v>
      </c>
      <c r="O196" s="59"/>
      <c r="P196" s="176">
        <f>O196*H196</f>
        <v>0</v>
      </c>
      <c r="Q196" s="176">
        <v>0</v>
      </c>
      <c r="R196" s="176">
        <f>Q196*H196</f>
        <v>0</v>
      </c>
      <c r="S196" s="176">
        <v>0</v>
      </c>
      <c r="T196" s="177">
        <f>S196*H196</f>
        <v>0</v>
      </c>
      <c r="U196" s="33"/>
      <c r="V196" s="33"/>
      <c r="W196" s="33"/>
      <c r="X196" s="33"/>
      <c r="Y196" s="33"/>
      <c r="Z196" s="33"/>
      <c r="AA196" s="33"/>
      <c r="AB196" s="33"/>
      <c r="AC196" s="33"/>
      <c r="AD196" s="33"/>
      <c r="AE196" s="33"/>
      <c r="AR196" s="178" t="s">
        <v>192</v>
      </c>
      <c r="AT196" s="178" t="s">
        <v>187</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1704</v>
      </c>
    </row>
    <row r="197" spans="1:65" s="2" customFormat="1" ht="19.5">
      <c r="A197" s="33"/>
      <c r="B197" s="34"/>
      <c r="C197" s="33"/>
      <c r="D197" s="180" t="s">
        <v>194</v>
      </c>
      <c r="E197" s="33"/>
      <c r="F197" s="181" t="s">
        <v>329</v>
      </c>
      <c r="G197" s="33"/>
      <c r="H197" s="33"/>
      <c r="I197" s="102"/>
      <c r="J197" s="33"/>
      <c r="K197" s="33"/>
      <c r="L197" s="34"/>
      <c r="M197" s="182"/>
      <c r="N197" s="183"/>
      <c r="O197" s="59"/>
      <c r="P197" s="59"/>
      <c r="Q197" s="59"/>
      <c r="R197" s="59"/>
      <c r="S197" s="59"/>
      <c r="T197" s="60"/>
      <c r="U197" s="33"/>
      <c r="V197" s="33"/>
      <c r="W197" s="33"/>
      <c r="X197" s="33"/>
      <c r="Y197" s="33"/>
      <c r="Z197" s="33"/>
      <c r="AA197" s="33"/>
      <c r="AB197" s="33"/>
      <c r="AC197" s="33"/>
      <c r="AD197" s="33"/>
      <c r="AE197" s="33"/>
      <c r="AT197" s="18" t="s">
        <v>194</v>
      </c>
      <c r="AU197" s="18" t="s">
        <v>88</v>
      </c>
    </row>
    <row r="198" spans="1:65" s="13" customFormat="1" ht="11.25">
      <c r="B198" s="184"/>
      <c r="D198" s="180" t="s">
        <v>196</v>
      </c>
      <c r="E198" s="185" t="s">
        <v>1</v>
      </c>
      <c r="F198" s="186" t="s">
        <v>1703</v>
      </c>
      <c r="H198" s="187">
        <v>2639</v>
      </c>
      <c r="I198" s="188"/>
      <c r="L198" s="184"/>
      <c r="M198" s="189"/>
      <c r="N198" s="190"/>
      <c r="O198" s="190"/>
      <c r="P198" s="190"/>
      <c r="Q198" s="190"/>
      <c r="R198" s="190"/>
      <c r="S198" s="190"/>
      <c r="T198" s="191"/>
      <c r="AT198" s="185" t="s">
        <v>196</v>
      </c>
      <c r="AU198" s="185" t="s">
        <v>88</v>
      </c>
      <c r="AV198" s="13" t="s">
        <v>88</v>
      </c>
      <c r="AW198" s="13" t="s">
        <v>36</v>
      </c>
      <c r="AX198" s="13" t="s">
        <v>86</v>
      </c>
      <c r="AY198" s="185" t="s">
        <v>184</v>
      </c>
    </row>
    <row r="199" spans="1:65" s="2" customFormat="1" ht="37.9" customHeight="1">
      <c r="A199" s="33"/>
      <c r="B199" s="166"/>
      <c r="C199" s="167" t="s">
        <v>335</v>
      </c>
      <c r="D199" s="167" t="s">
        <v>187</v>
      </c>
      <c r="E199" s="168" t="s">
        <v>439</v>
      </c>
      <c r="F199" s="169" t="s">
        <v>440</v>
      </c>
      <c r="G199" s="170" t="s">
        <v>327</v>
      </c>
      <c r="H199" s="171">
        <v>2639</v>
      </c>
      <c r="I199" s="172"/>
      <c r="J199" s="173">
        <f>ROUND(I199*H199,2)</f>
        <v>0</v>
      </c>
      <c r="K199" s="169" t="s">
        <v>191</v>
      </c>
      <c r="L199" s="34"/>
      <c r="M199" s="174" t="s">
        <v>1</v>
      </c>
      <c r="N199" s="175" t="s">
        <v>44</v>
      </c>
      <c r="O199" s="59"/>
      <c r="P199" s="176">
        <f>O199*H199</f>
        <v>0</v>
      </c>
      <c r="Q199" s="176">
        <v>0</v>
      </c>
      <c r="R199" s="176">
        <f>Q199*H199</f>
        <v>0</v>
      </c>
      <c r="S199" s="176">
        <v>0</v>
      </c>
      <c r="T199" s="177">
        <f>S199*H199</f>
        <v>0</v>
      </c>
      <c r="U199" s="33"/>
      <c r="V199" s="33"/>
      <c r="W199" s="33"/>
      <c r="X199" s="33"/>
      <c r="Y199" s="33"/>
      <c r="Z199" s="33"/>
      <c r="AA199" s="33"/>
      <c r="AB199" s="33"/>
      <c r="AC199" s="33"/>
      <c r="AD199" s="33"/>
      <c r="AE199" s="33"/>
      <c r="AR199" s="178" t="s">
        <v>192</v>
      </c>
      <c r="AT199" s="178" t="s">
        <v>187</v>
      </c>
      <c r="AU199" s="178" t="s">
        <v>88</v>
      </c>
      <c r="AY199" s="18" t="s">
        <v>184</v>
      </c>
      <c r="BE199" s="179">
        <f>IF(N199="základní",J199,0)</f>
        <v>0</v>
      </c>
      <c r="BF199" s="179">
        <f>IF(N199="snížená",J199,0)</f>
        <v>0</v>
      </c>
      <c r="BG199" s="179">
        <f>IF(N199="zákl. přenesená",J199,0)</f>
        <v>0</v>
      </c>
      <c r="BH199" s="179">
        <f>IF(N199="sníž. přenesená",J199,0)</f>
        <v>0</v>
      </c>
      <c r="BI199" s="179">
        <f>IF(N199="nulová",J199,0)</f>
        <v>0</v>
      </c>
      <c r="BJ199" s="18" t="s">
        <v>86</v>
      </c>
      <c r="BK199" s="179">
        <f>ROUND(I199*H199,2)</f>
        <v>0</v>
      </c>
      <c r="BL199" s="18" t="s">
        <v>192</v>
      </c>
      <c r="BM199" s="178" t="s">
        <v>1705</v>
      </c>
    </row>
    <row r="200" spans="1:65" s="2" customFormat="1" ht="19.5">
      <c r="A200" s="33"/>
      <c r="B200" s="34"/>
      <c r="C200" s="33"/>
      <c r="D200" s="180" t="s">
        <v>194</v>
      </c>
      <c r="E200" s="33"/>
      <c r="F200" s="181" t="s">
        <v>329</v>
      </c>
      <c r="G200" s="33"/>
      <c r="H200" s="33"/>
      <c r="I200" s="102"/>
      <c r="J200" s="33"/>
      <c r="K200" s="33"/>
      <c r="L200" s="34"/>
      <c r="M200" s="182"/>
      <c r="N200" s="183"/>
      <c r="O200" s="59"/>
      <c r="P200" s="59"/>
      <c r="Q200" s="59"/>
      <c r="R200" s="59"/>
      <c r="S200" s="59"/>
      <c r="T200" s="60"/>
      <c r="U200" s="33"/>
      <c r="V200" s="33"/>
      <c r="W200" s="33"/>
      <c r="X200" s="33"/>
      <c r="Y200" s="33"/>
      <c r="Z200" s="33"/>
      <c r="AA200" s="33"/>
      <c r="AB200" s="33"/>
      <c r="AC200" s="33"/>
      <c r="AD200" s="33"/>
      <c r="AE200" s="33"/>
      <c r="AT200" s="18" t="s">
        <v>194</v>
      </c>
      <c r="AU200" s="18" t="s">
        <v>88</v>
      </c>
    </row>
    <row r="201" spans="1:65" s="2" customFormat="1" ht="24.2" customHeight="1">
      <c r="A201" s="33"/>
      <c r="B201" s="166"/>
      <c r="C201" s="167" t="s">
        <v>340</v>
      </c>
      <c r="D201" s="167" t="s">
        <v>187</v>
      </c>
      <c r="E201" s="168" t="s">
        <v>447</v>
      </c>
      <c r="F201" s="169" t="s">
        <v>448</v>
      </c>
      <c r="G201" s="170" t="s">
        <v>327</v>
      </c>
      <c r="H201" s="171">
        <v>2320</v>
      </c>
      <c r="I201" s="172"/>
      <c r="J201" s="173">
        <f>ROUND(I201*H201,2)</f>
        <v>0</v>
      </c>
      <c r="K201" s="169" t="s">
        <v>191</v>
      </c>
      <c r="L201" s="34"/>
      <c r="M201" s="174" t="s">
        <v>1</v>
      </c>
      <c r="N201" s="175" t="s">
        <v>44</v>
      </c>
      <c r="O201" s="59"/>
      <c r="P201" s="176">
        <f>O201*H201</f>
        <v>0</v>
      </c>
      <c r="Q201" s="176">
        <v>0</v>
      </c>
      <c r="R201" s="176">
        <f>Q201*H201</f>
        <v>0</v>
      </c>
      <c r="S201" s="176">
        <v>0</v>
      </c>
      <c r="T201" s="177">
        <f>S201*H201</f>
        <v>0</v>
      </c>
      <c r="U201" s="33"/>
      <c r="V201" s="33"/>
      <c r="W201" s="33"/>
      <c r="X201" s="33"/>
      <c r="Y201" s="33"/>
      <c r="Z201" s="33"/>
      <c r="AA201" s="33"/>
      <c r="AB201" s="33"/>
      <c r="AC201" s="33"/>
      <c r="AD201" s="33"/>
      <c r="AE201" s="33"/>
      <c r="AR201" s="178" t="s">
        <v>192</v>
      </c>
      <c r="AT201" s="178" t="s">
        <v>187</v>
      </c>
      <c r="AU201" s="178" t="s">
        <v>88</v>
      </c>
      <c r="AY201" s="18" t="s">
        <v>184</v>
      </c>
      <c r="BE201" s="179">
        <f>IF(N201="základní",J201,0)</f>
        <v>0</v>
      </c>
      <c r="BF201" s="179">
        <f>IF(N201="snížená",J201,0)</f>
        <v>0</v>
      </c>
      <c r="BG201" s="179">
        <f>IF(N201="zákl. přenesená",J201,0)</f>
        <v>0</v>
      </c>
      <c r="BH201" s="179">
        <f>IF(N201="sníž. přenesená",J201,0)</f>
        <v>0</v>
      </c>
      <c r="BI201" s="179">
        <f>IF(N201="nulová",J201,0)</f>
        <v>0</v>
      </c>
      <c r="BJ201" s="18" t="s">
        <v>86</v>
      </c>
      <c r="BK201" s="179">
        <f>ROUND(I201*H201,2)</f>
        <v>0</v>
      </c>
      <c r="BL201" s="18" t="s">
        <v>192</v>
      </c>
      <c r="BM201" s="178" t="s">
        <v>1706</v>
      </c>
    </row>
    <row r="202" spans="1:65" s="2" customFormat="1" ht="19.5">
      <c r="A202" s="33"/>
      <c r="B202" s="34"/>
      <c r="C202" s="33"/>
      <c r="D202" s="180" t="s">
        <v>194</v>
      </c>
      <c r="E202" s="33"/>
      <c r="F202" s="181" t="s">
        <v>329</v>
      </c>
      <c r="G202" s="33"/>
      <c r="H202" s="33"/>
      <c r="I202" s="102"/>
      <c r="J202" s="33"/>
      <c r="K202" s="33"/>
      <c r="L202" s="34"/>
      <c r="M202" s="182"/>
      <c r="N202" s="183"/>
      <c r="O202" s="59"/>
      <c r="P202" s="59"/>
      <c r="Q202" s="59"/>
      <c r="R202" s="59"/>
      <c r="S202" s="59"/>
      <c r="T202" s="60"/>
      <c r="U202" s="33"/>
      <c r="V202" s="33"/>
      <c r="W202" s="33"/>
      <c r="X202" s="33"/>
      <c r="Y202" s="33"/>
      <c r="Z202" s="33"/>
      <c r="AA202" s="33"/>
      <c r="AB202" s="33"/>
      <c r="AC202" s="33"/>
      <c r="AD202" s="33"/>
      <c r="AE202" s="33"/>
      <c r="AT202" s="18" t="s">
        <v>194</v>
      </c>
      <c r="AU202" s="18" t="s">
        <v>88</v>
      </c>
    </row>
    <row r="203" spans="1:65" s="13" customFormat="1" ht="11.25">
      <c r="B203" s="184"/>
      <c r="D203" s="180" t="s">
        <v>196</v>
      </c>
      <c r="E203" s="185" t="s">
        <v>1</v>
      </c>
      <c r="F203" s="186" t="s">
        <v>1707</v>
      </c>
      <c r="H203" s="187">
        <v>2320</v>
      </c>
      <c r="I203" s="188"/>
      <c r="L203" s="184"/>
      <c r="M203" s="189"/>
      <c r="N203" s="190"/>
      <c r="O203" s="190"/>
      <c r="P203" s="190"/>
      <c r="Q203" s="190"/>
      <c r="R203" s="190"/>
      <c r="S203" s="190"/>
      <c r="T203" s="191"/>
      <c r="AT203" s="185" t="s">
        <v>196</v>
      </c>
      <c r="AU203" s="185" t="s">
        <v>88</v>
      </c>
      <c r="AV203" s="13" t="s">
        <v>88</v>
      </c>
      <c r="AW203" s="13" t="s">
        <v>36</v>
      </c>
      <c r="AX203" s="13" t="s">
        <v>86</v>
      </c>
      <c r="AY203" s="185" t="s">
        <v>184</v>
      </c>
    </row>
    <row r="204" spans="1:65" s="2" customFormat="1" ht="24.2" customHeight="1">
      <c r="A204" s="33"/>
      <c r="B204" s="166"/>
      <c r="C204" s="167" t="s">
        <v>347</v>
      </c>
      <c r="D204" s="167" t="s">
        <v>187</v>
      </c>
      <c r="E204" s="168" t="s">
        <v>452</v>
      </c>
      <c r="F204" s="169" t="s">
        <v>453</v>
      </c>
      <c r="G204" s="170" t="s">
        <v>286</v>
      </c>
      <c r="H204" s="171">
        <v>803</v>
      </c>
      <c r="I204" s="172"/>
      <c r="J204" s="173">
        <f>ROUND(I204*H204,2)</f>
        <v>0</v>
      </c>
      <c r="K204" s="169" t="s">
        <v>191</v>
      </c>
      <c r="L204" s="34"/>
      <c r="M204" s="174" t="s">
        <v>1</v>
      </c>
      <c r="N204" s="175" t="s">
        <v>44</v>
      </c>
      <c r="O204" s="59"/>
      <c r="P204" s="176">
        <f>O204*H204</f>
        <v>0</v>
      </c>
      <c r="Q204" s="176">
        <v>0</v>
      </c>
      <c r="R204" s="176">
        <f>Q204*H204</f>
        <v>0</v>
      </c>
      <c r="S204" s="176">
        <v>0</v>
      </c>
      <c r="T204" s="177">
        <f>S204*H204</f>
        <v>0</v>
      </c>
      <c r="U204" s="33"/>
      <c r="V204" s="33"/>
      <c r="W204" s="33"/>
      <c r="X204" s="33"/>
      <c r="Y204" s="33"/>
      <c r="Z204" s="33"/>
      <c r="AA204" s="33"/>
      <c r="AB204" s="33"/>
      <c r="AC204" s="33"/>
      <c r="AD204" s="33"/>
      <c r="AE204" s="33"/>
      <c r="AR204" s="178" t="s">
        <v>192</v>
      </c>
      <c r="AT204" s="178" t="s">
        <v>187</v>
      </c>
      <c r="AU204" s="178" t="s">
        <v>88</v>
      </c>
      <c r="AY204" s="18" t="s">
        <v>184</v>
      </c>
      <c r="BE204" s="179">
        <f>IF(N204="základní",J204,0)</f>
        <v>0</v>
      </c>
      <c r="BF204" s="179">
        <f>IF(N204="snížená",J204,0)</f>
        <v>0</v>
      </c>
      <c r="BG204" s="179">
        <f>IF(N204="zákl. přenesená",J204,0)</f>
        <v>0</v>
      </c>
      <c r="BH204" s="179">
        <f>IF(N204="sníž. přenesená",J204,0)</f>
        <v>0</v>
      </c>
      <c r="BI204" s="179">
        <f>IF(N204="nulová",J204,0)</f>
        <v>0</v>
      </c>
      <c r="BJ204" s="18" t="s">
        <v>86</v>
      </c>
      <c r="BK204" s="179">
        <f>ROUND(I204*H204,2)</f>
        <v>0</v>
      </c>
      <c r="BL204" s="18" t="s">
        <v>192</v>
      </c>
      <c r="BM204" s="178" t="s">
        <v>1708</v>
      </c>
    </row>
    <row r="205" spans="1:65" s="2" customFormat="1" ht="24.2" customHeight="1">
      <c r="A205" s="33"/>
      <c r="B205" s="166"/>
      <c r="C205" s="200" t="s">
        <v>354</v>
      </c>
      <c r="D205" s="200" t="s">
        <v>213</v>
      </c>
      <c r="E205" s="201" t="s">
        <v>456</v>
      </c>
      <c r="F205" s="202" t="s">
        <v>457</v>
      </c>
      <c r="G205" s="203" t="s">
        <v>286</v>
      </c>
      <c r="H205" s="204">
        <v>803</v>
      </c>
      <c r="I205" s="205"/>
      <c r="J205" s="206">
        <f>ROUND(I205*H205,2)</f>
        <v>0</v>
      </c>
      <c r="K205" s="202" t="s">
        <v>191</v>
      </c>
      <c r="L205" s="207"/>
      <c r="M205" s="208" t="s">
        <v>1</v>
      </c>
      <c r="N205" s="209" t="s">
        <v>44</v>
      </c>
      <c r="O205" s="59"/>
      <c r="P205" s="176">
        <f>O205*H205</f>
        <v>0</v>
      </c>
      <c r="Q205" s="176">
        <v>1.004E-2</v>
      </c>
      <c r="R205" s="176">
        <f>Q205*H205</f>
        <v>8.0621200000000002</v>
      </c>
      <c r="S205" s="176">
        <v>0</v>
      </c>
      <c r="T205" s="177">
        <f>S205*H205</f>
        <v>0</v>
      </c>
      <c r="U205" s="33"/>
      <c r="V205" s="33"/>
      <c r="W205" s="33"/>
      <c r="X205" s="33"/>
      <c r="Y205" s="33"/>
      <c r="Z205" s="33"/>
      <c r="AA205" s="33"/>
      <c r="AB205" s="33"/>
      <c r="AC205" s="33"/>
      <c r="AD205" s="33"/>
      <c r="AE205" s="33"/>
      <c r="AR205" s="178" t="s">
        <v>217</v>
      </c>
      <c r="AT205" s="178" t="s">
        <v>213</v>
      </c>
      <c r="AU205" s="178" t="s">
        <v>88</v>
      </c>
      <c r="AY205" s="18" t="s">
        <v>184</v>
      </c>
      <c r="BE205" s="179">
        <f>IF(N205="základní",J205,0)</f>
        <v>0</v>
      </c>
      <c r="BF205" s="179">
        <f>IF(N205="snížená",J205,0)</f>
        <v>0</v>
      </c>
      <c r="BG205" s="179">
        <f>IF(N205="zákl. přenesená",J205,0)</f>
        <v>0</v>
      </c>
      <c r="BH205" s="179">
        <f>IF(N205="sníž. přenesená",J205,0)</f>
        <v>0</v>
      </c>
      <c r="BI205" s="179">
        <f>IF(N205="nulová",J205,0)</f>
        <v>0</v>
      </c>
      <c r="BJ205" s="18" t="s">
        <v>86</v>
      </c>
      <c r="BK205" s="179">
        <f>ROUND(I205*H205,2)</f>
        <v>0</v>
      </c>
      <c r="BL205" s="18" t="s">
        <v>192</v>
      </c>
      <c r="BM205" s="178" t="s">
        <v>1709</v>
      </c>
    </row>
    <row r="206" spans="1:65" s="2" customFormat="1" ht="14.45" customHeight="1">
      <c r="A206" s="33"/>
      <c r="B206" s="166"/>
      <c r="C206" s="167" t="s">
        <v>359</v>
      </c>
      <c r="D206" s="167" t="s">
        <v>187</v>
      </c>
      <c r="E206" s="168" t="s">
        <v>1710</v>
      </c>
      <c r="F206" s="169" t="s">
        <v>1711</v>
      </c>
      <c r="G206" s="170" t="s">
        <v>327</v>
      </c>
      <c r="H206" s="171">
        <v>291</v>
      </c>
      <c r="I206" s="172"/>
      <c r="J206" s="173">
        <f>ROUND(I206*H206,2)</f>
        <v>0</v>
      </c>
      <c r="K206" s="169" t="s">
        <v>1</v>
      </c>
      <c r="L206" s="34"/>
      <c r="M206" s="174" t="s">
        <v>1</v>
      </c>
      <c r="N206" s="175" t="s">
        <v>44</v>
      </c>
      <c r="O206" s="59"/>
      <c r="P206" s="176">
        <f>O206*H206</f>
        <v>0</v>
      </c>
      <c r="Q206" s="176">
        <v>0</v>
      </c>
      <c r="R206" s="176">
        <f>Q206*H206</f>
        <v>0</v>
      </c>
      <c r="S206" s="176">
        <v>0</v>
      </c>
      <c r="T206" s="177">
        <f>S206*H206</f>
        <v>0</v>
      </c>
      <c r="U206" s="33"/>
      <c r="V206" s="33"/>
      <c r="W206" s="33"/>
      <c r="X206" s="33"/>
      <c r="Y206" s="33"/>
      <c r="Z206" s="33"/>
      <c r="AA206" s="33"/>
      <c r="AB206" s="33"/>
      <c r="AC206" s="33"/>
      <c r="AD206" s="33"/>
      <c r="AE206" s="33"/>
      <c r="AR206" s="178" t="s">
        <v>192</v>
      </c>
      <c r="AT206" s="178" t="s">
        <v>187</v>
      </c>
      <c r="AU206" s="178" t="s">
        <v>88</v>
      </c>
      <c r="AY206" s="18" t="s">
        <v>184</v>
      </c>
      <c r="BE206" s="179">
        <f>IF(N206="základní",J206,0)</f>
        <v>0</v>
      </c>
      <c r="BF206" s="179">
        <f>IF(N206="snížená",J206,0)</f>
        <v>0</v>
      </c>
      <c r="BG206" s="179">
        <f>IF(N206="zákl. přenesená",J206,0)</f>
        <v>0</v>
      </c>
      <c r="BH206" s="179">
        <f>IF(N206="sníž. přenesená",J206,0)</f>
        <v>0</v>
      </c>
      <c r="BI206" s="179">
        <f>IF(N206="nulová",J206,0)</f>
        <v>0</v>
      </c>
      <c r="BJ206" s="18" t="s">
        <v>86</v>
      </c>
      <c r="BK206" s="179">
        <f>ROUND(I206*H206,2)</f>
        <v>0</v>
      </c>
      <c r="BL206" s="18" t="s">
        <v>192</v>
      </c>
      <c r="BM206" s="178" t="s">
        <v>1712</v>
      </c>
    </row>
    <row r="207" spans="1:65" s="13" customFormat="1" ht="11.25">
      <c r="B207" s="184"/>
      <c r="D207" s="180" t="s">
        <v>196</v>
      </c>
      <c r="E207" s="185" t="s">
        <v>1</v>
      </c>
      <c r="F207" s="186" t="s">
        <v>1713</v>
      </c>
      <c r="H207" s="187">
        <v>291</v>
      </c>
      <c r="I207" s="188"/>
      <c r="L207" s="184"/>
      <c r="M207" s="189"/>
      <c r="N207" s="190"/>
      <c r="O207" s="190"/>
      <c r="P207" s="190"/>
      <c r="Q207" s="190"/>
      <c r="R207" s="190"/>
      <c r="S207" s="190"/>
      <c r="T207" s="191"/>
      <c r="AT207" s="185" t="s">
        <v>196</v>
      </c>
      <c r="AU207" s="185" t="s">
        <v>88</v>
      </c>
      <c r="AV207" s="13" t="s">
        <v>88</v>
      </c>
      <c r="AW207" s="13" t="s">
        <v>36</v>
      </c>
      <c r="AX207" s="13" t="s">
        <v>86</v>
      </c>
      <c r="AY207" s="185" t="s">
        <v>184</v>
      </c>
    </row>
    <row r="208" spans="1:65" s="2" customFormat="1" ht="14.45" customHeight="1">
      <c r="A208" s="33"/>
      <c r="B208" s="166"/>
      <c r="C208" s="200" t="s">
        <v>363</v>
      </c>
      <c r="D208" s="200" t="s">
        <v>213</v>
      </c>
      <c r="E208" s="201" t="s">
        <v>1714</v>
      </c>
      <c r="F208" s="202" t="s">
        <v>1715</v>
      </c>
      <c r="G208" s="203" t="s">
        <v>327</v>
      </c>
      <c r="H208" s="204">
        <v>291</v>
      </c>
      <c r="I208" s="205"/>
      <c r="J208" s="206">
        <f>ROUND(I208*H208,2)</f>
        <v>0</v>
      </c>
      <c r="K208" s="202" t="s">
        <v>1</v>
      </c>
      <c r="L208" s="207"/>
      <c r="M208" s="208" t="s">
        <v>1</v>
      </c>
      <c r="N208" s="209" t="s">
        <v>44</v>
      </c>
      <c r="O208" s="59"/>
      <c r="P208" s="176">
        <f>O208*H208</f>
        <v>0</v>
      </c>
      <c r="Q208" s="176">
        <v>0</v>
      </c>
      <c r="R208" s="176">
        <f>Q208*H208</f>
        <v>0</v>
      </c>
      <c r="S208" s="176">
        <v>0</v>
      </c>
      <c r="T208" s="177">
        <f>S208*H208</f>
        <v>0</v>
      </c>
      <c r="U208" s="33"/>
      <c r="V208" s="33"/>
      <c r="W208" s="33"/>
      <c r="X208" s="33"/>
      <c r="Y208" s="33"/>
      <c r="Z208" s="33"/>
      <c r="AA208" s="33"/>
      <c r="AB208" s="33"/>
      <c r="AC208" s="33"/>
      <c r="AD208" s="33"/>
      <c r="AE208" s="33"/>
      <c r="AR208" s="178" t="s">
        <v>217</v>
      </c>
      <c r="AT208" s="178" t="s">
        <v>213</v>
      </c>
      <c r="AU208" s="178" t="s">
        <v>88</v>
      </c>
      <c r="AY208" s="18" t="s">
        <v>184</v>
      </c>
      <c r="BE208" s="179">
        <f>IF(N208="základní",J208,0)</f>
        <v>0</v>
      </c>
      <c r="BF208" s="179">
        <f>IF(N208="snížená",J208,0)</f>
        <v>0</v>
      </c>
      <c r="BG208" s="179">
        <f>IF(N208="zákl. přenesená",J208,0)</f>
        <v>0</v>
      </c>
      <c r="BH208" s="179">
        <f>IF(N208="sníž. přenesená",J208,0)</f>
        <v>0</v>
      </c>
      <c r="BI208" s="179">
        <f>IF(N208="nulová",J208,0)</f>
        <v>0</v>
      </c>
      <c r="BJ208" s="18" t="s">
        <v>86</v>
      </c>
      <c r="BK208" s="179">
        <f>ROUND(I208*H208,2)</f>
        <v>0</v>
      </c>
      <c r="BL208" s="18" t="s">
        <v>192</v>
      </c>
      <c r="BM208" s="178" t="s">
        <v>1716</v>
      </c>
    </row>
    <row r="209" spans="1:65" s="2" customFormat="1" ht="24.2" customHeight="1">
      <c r="A209" s="33"/>
      <c r="B209" s="166"/>
      <c r="C209" s="167" t="s">
        <v>367</v>
      </c>
      <c r="D209" s="167" t="s">
        <v>187</v>
      </c>
      <c r="E209" s="168" t="s">
        <v>1717</v>
      </c>
      <c r="F209" s="169" t="s">
        <v>1718</v>
      </c>
      <c r="G209" s="170" t="s">
        <v>200</v>
      </c>
      <c r="H209" s="171">
        <v>321.3</v>
      </c>
      <c r="I209" s="172"/>
      <c r="J209" s="173">
        <f>ROUND(I209*H209,2)</f>
        <v>0</v>
      </c>
      <c r="K209" s="169" t="s">
        <v>191</v>
      </c>
      <c r="L209" s="34"/>
      <c r="M209" s="174" t="s">
        <v>1</v>
      </c>
      <c r="N209" s="175" t="s">
        <v>44</v>
      </c>
      <c r="O209" s="59"/>
      <c r="P209" s="176">
        <f>O209*H209</f>
        <v>0</v>
      </c>
      <c r="Q209" s="176">
        <v>0</v>
      </c>
      <c r="R209" s="176">
        <f>Q209*H209</f>
        <v>0</v>
      </c>
      <c r="S209" s="176">
        <v>0</v>
      </c>
      <c r="T209" s="177">
        <f>S209*H209</f>
        <v>0</v>
      </c>
      <c r="U209" s="33"/>
      <c r="V209" s="33"/>
      <c r="W209" s="33"/>
      <c r="X209" s="33"/>
      <c r="Y209" s="33"/>
      <c r="Z209" s="33"/>
      <c r="AA209" s="33"/>
      <c r="AB209" s="33"/>
      <c r="AC209" s="33"/>
      <c r="AD209" s="33"/>
      <c r="AE209" s="33"/>
      <c r="AR209" s="178" t="s">
        <v>192</v>
      </c>
      <c r="AT209" s="178" t="s">
        <v>187</v>
      </c>
      <c r="AU209" s="178" t="s">
        <v>88</v>
      </c>
      <c r="AY209" s="18" t="s">
        <v>184</v>
      </c>
      <c r="BE209" s="179">
        <f>IF(N209="základní",J209,0)</f>
        <v>0</v>
      </c>
      <c r="BF209" s="179">
        <f>IF(N209="snížená",J209,0)</f>
        <v>0</v>
      </c>
      <c r="BG209" s="179">
        <f>IF(N209="zákl. přenesená",J209,0)</f>
        <v>0</v>
      </c>
      <c r="BH209" s="179">
        <f>IF(N209="sníž. přenesená",J209,0)</f>
        <v>0</v>
      </c>
      <c r="BI209" s="179">
        <f>IF(N209="nulová",J209,0)</f>
        <v>0</v>
      </c>
      <c r="BJ209" s="18" t="s">
        <v>86</v>
      </c>
      <c r="BK209" s="179">
        <f>ROUND(I209*H209,2)</f>
        <v>0</v>
      </c>
      <c r="BL209" s="18" t="s">
        <v>192</v>
      </c>
      <c r="BM209" s="178" t="s">
        <v>1719</v>
      </c>
    </row>
    <row r="210" spans="1:65" s="15" customFormat="1" ht="11.25">
      <c r="B210" s="210"/>
      <c r="D210" s="180" t="s">
        <v>196</v>
      </c>
      <c r="E210" s="211" t="s">
        <v>1</v>
      </c>
      <c r="F210" s="212" t="s">
        <v>1720</v>
      </c>
      <c r="H210" s="211" t="s">
        <v>1</v>
      </c>
      <c r="I210" s="213"/>
      <c r="L210" s="210"/>
      <c r="M210" s="214"/>
      <c r="N210" s="215"/>
      <c r="O210" s="215"/>
      <c r="P210" s="215"/>
      <c r="Q210" s="215"/>
      <c r="R210" s="215"/>
      <c r="S210" s="215"/>
      <c r="T210" s="216"/>
      <c r="AT210" s="211" t="s">
        <v>196</v>
      </c>
      <c r="AU210" s="211" t="s">
        <v>88</v>
      </c>
      <c r="AV210" s="15" t="s">
        <v>86</v>
      </c>
      <c r="AW210" s="15" t="s">
        <v>36</v>
      </c>
      <c r="AX210" s="15" t="s">
        <v>79</v>
      </c>
      <c r="AY210" s="211" t="s">
        <v>184</v>
      </c>
    </row>
    <row r="211" spans="1:65" s="13" customFormat="1" ht="11.25">
      <c r="B211" s="184"/>
      <c r="D211" s="180" t="s">
        <v>196</v>
      </c>
      <c r="E211" s="185" t="s">
        <v>1</v>
      </c>
      <c r="F211" s="186" t="s">
        <v>1721</v>
      </c>
      <c r="H211" s="187">
        <v>59.4</v>
      </c>
      <c r="I211" s="188"/>
      <c r="L211" s="184"/>
      <c r="M211" s="189"/>
      <c r="N211" s="190"/>
      <c r="O211" s="190"/>
      <c r="P211" s="190"/>
      <c r="Q211" s="190"/>
      <c r="R211" s="190"/>
      <c r="S211" s="190"/>
      <c r="T211" s="191"/>
      <c r="AT211" s="185" t="s">
        <v>196</v>
      </c>
      <c r="AU211" s="185" t="s">
        <v>88</v>
      </c>
      <c r="AV211" s="13" t="s">
        <v>88</v>
      </c>
      <c r="AW211" s="13" t="s">
        <v>36</v>
      </c>
      <c r="AX211" s="13" t="s">
        <v>79</v>
      </c>
      <c r="AY211" s="185" t="s">
        <v>184</v>
      </c>
    </row>
    <row r="212" spans="1:65" s="13" customFormat="1" ht="11.25">
      <c r="B212" s="184"/>
      <c r="D212" s="180" t="s">
        <v>196</v>
      </c>
      <c r="E212" s="185" t="s">
        <v>1</v>
      </c>
      <c r="F212" s="186" t="s">
        <v>1722</v>
      </c>
      <c r="H212" s="187">
        <v>135</v>
      </c>
      <c r="I212" s="188"/>
      <c r="L212" s="184"/>
      <c r="M212" s="189"/>
      <c r="N212" s="190"/>
      <c r="O212" s="190"/>
      <c r="P212" s="190"/>
      <c r="Q212" s="190"/>
      <c r="R212" s="190"/>
      <c r="S212" s="190"/>
      <c r="T212" s="191"/>
      <c r="AT212" s="185" t="s">
        <v>196</v>
      </c>
      <c r="AU212" s="185" t="s">
        <v>88</v>
      </c>
      <c r="AV212" s="13" t="s">
        <v>88</v>
      </c>
      <c r="AW212" s="13" t="s">
        <v>36</v>
      </c>
      <c r="AX212" s="13" t="s">
        <v>79</v>
      </c>
      <c r="AY212" s="185" t="s">
        <v>184</v>
      </c>
    </row>
    <row r="213" spans="1:65" s="13" customFormat="1" ht="11.25">
      <c r="B213" s="184"/>
      <c r="D213" s="180" t="s">
        <v>196</v>
      </c>
      <c r="E213" s="185" t="s">
        <v>1</v>
      </c>
      <c r="F213" s="186" t="s">
        <v>1723</v>
      </c>
      <c r="H213" s="187">
        <v>126.9</v>
      </c>
      <c r="I213" s="188"/>
      <c r="L213" s="184"/>
      <c r="M213" s="189"/>
      <c r="N213" s="190"/>
      <c r="O213" s="190"/>
      <c r="P213" s="190"/>
      <c r="Q213" s="190"/>
      <c r="R213" s="190"/>
      <c r="S213" s="190"/>
      <c r="T213" s="191"/>
      <c r="AT213" s="185" t="s">
        <v>196</v>
      </c>
      <c r="AU213" s="185" t="s">
        <v>88</v>
      </c>
      <c r="AV213" s="13" t="s">
        <v>88</v>
      </c>
      <c r="AW213" s="13" t="s">
        <v>36</v>
      </c>
      <c r="AX213" s="13" t="s">
        <v>79</v>
      </c>
      <c r="AY213" s="185" t="s">
        <v>184</v>
      </c>
    </row>
    <row r="214" spans="1:65" s="14" customFormat="1" ht="11.25">
      <c r="B214" s="192"/>
      <c r="D214" s="180" t="s">
        <v>196</v>
      </c>
      <c r="E214" s="193" t="s">
        <v>1</v>
      </c>
      <c r="F214" s="194" t="s">
        <v>212</v>
      </c>
      <c r="H214" s="195">
        <v>321.3</v>
      </c>
      <c r="I214" s="196"/>
      <c r="L214" s="192"/>
      <c r="M214" s="197"/>
      <c r="N214" s="198"/>
      <c r="O214" s="198"/>
      <c r="P214" s="198"/>
      <c r="Q214" s="198"/>
      <c r="R214" s="198"/>
      <c r="S214" s="198"/>
      <c r="T214" s="199"/>
      <c r="AT214" s="193" t="s">
        <v>196</v>
      </c>
      <c r="AU214" s="193" t="s">
        <v>88</v>
      </c>
      <c r="AV214" s="14" t="s">
        <v>192</v>
      </c>
      <c r="AW214" s="14" t="s">
        <v>36</v>
      </c>
      <c r="AX214" s="14" t="s">
        <v>86</v>
      </c>
      <c r="AY214" s="193" t="s">
        <v>184</v>
      </c>
    </row>
    <row r="215" spans="1:65" s="2" customFormat="1" ht="14.45" customHeight="1">
      <c r="A215" s="33"/>
      <c r="B215" s="166"/>
      <c r="C215" s="200" t="s">
        <v>374</v>
      </c>
      <c r="D215" s="200" t="s">
        <v>213</v>
      </c>
      <c r="E215" s="201" t="s">
        <v>1724</v>
      </c>
      <c r="F215" s="202" t="s">
        <v>1725</v>
      </c>
      <c r="G215" s="203" t="s">
        <v>286</v>
      </c>
      <c r="H215" s="204">
        <v>119</v>
      </c>
      <c r="I215" s="205"/>
      <c r="J215" s="206">
        <f>ROUND(I215*H215,2)</f>
        <v>0</v>
      </c>
      <c r="K215" s="202" t="s">
        <v>1</v>
      </c>
      <c r="L215" s="207"/>
      <c r="M215" s="208" t="s">
        <v>1</v>
      </c>
      <c r="N215" s="209" t="s">
        <v>44</v>
      </c>
      <c r="O215" s="59"/>
      <c r="P215" s="176">
        <f>O215*H215</f>
        <v>0</v>
      </c>
      <c r="Q215" s="176">
        <v>0.39</v>
      </c>
      <c r="R215" s="176">
        <f>Q215*H215</f>
        <v>46.410000000000004</v>
      </c>
      <c r="S215" s="176">
        <v>0</v>
      </c>
      <c r="T215" s="177">
        <f>S215*H215</f>
        <v>0</v>
      </c>
      <c r="U215" s="33"/>
      <c r="V215" s="33"/>
      <c r="W215" s="33"/>
      <c r="X215" s="33"/>
      <c r="Y215" s="33"/>
      <c r="Z215" s="33"/>
      <c r="AA215" s="33"/>
      <c r="AB215" s="33"/>
      <c r="AC215" s="33"/>
      <c r="AD215" s="33"/>
      <c r="AE215" s="33"/>
      <c r="AR215" s="178" t="s">
        <v>217</v>
      </c>
      <c r="AT215" s="178" t="s">
        <v>213</v>
      </c>
      <c r="AU215" s="178" t="s">
        <v>88</v>
      </c>
      <c r="AY215" s="18" t="s">
        <v>184</v>
      </c>
      <c r="BE215" s="179">
        <f>IF(N215="základní",J215,0)</f>
        <v>0</v>
      </c>
      <c r="BF215" s="179">
        <f>IF(N215="snížená",J215,0)</f>
        <v>0</v>
      </c>
      <c r="BG215" s="179">
        <f>IF(N215="zákl. přenesená",J215,0)</f>
        <v>0</v>
      </c>
      <c r="BH215" s="179">
        <f>IF(N215="sníž. přenesená",J215,0)</f>
        <v>0</v>
      </c>
      <c r="BI215" s="179">
        <f>IF(N215="nulová",J215,0)</f>
        <v>0</v>
      </c>
      <c r="BJ215" s="18" t="s">
        <v>86</v>
      </c>
      <c r="BK215" s="179">
        <f>ROUND(I215*H215,2)</f>
        <v>0</v>
      </c>
      <c r="BL215" s="18" t="s">
        <v>192</v>
      </c>
      <c r="BM215" s="178" t="s">
        <v>1726</v>
      </c>
    </row>
    <row r="216" spans="1:65" s="13" customFormat="1" ht="11.25">
      <c r="B216" s="184"/>
      <c r="D216" s="180" t="s">
        <v>196</v>
      </c>
      <c r="E216" s="185" t="s">
        <v>1</v>
      </c>
      <c r="F216" s="186" t="s">
        <v>1727</v>
      </c>
      <c r="H216" s="187">
        <v>119</v>
      </c>
      <c r="I216" s="188"/>
      <c r="L216" s="184"/>
      <c r="M216" s="189"/>
      <c r="N216" s="190"/>
      <c r="O216" s="190"/>
      <c r="P216" s="190"/>
      <c r="Q216" s="190"/>
      <c r="R216" s="190"/>
      <c r="S216" s="190"/>
      <c r="T216" s="191"/>
      <c r="AT216" s="185" t="s">
        <v>196</v>
      </c>
      <c r="AU216" s="185" t="s">
        <v>88</v>
      </c>
      <c r="AV216" s="13" t="s">
        <v>88</v>
      </c>
      <c r="AW216" s="13" t="s">
        <v>36</v>
      </c>
      <c r="AX216" s="13" t="s">
        <v>86</v>
      </c>
      <c r="AY216" s="185" t="s">
        <v>184</v>
      </c>
    </row>
    <row r="217" spans="1:65" s="2" customFormat="1" ht="14.45" customHeight="1">
      <c r="A217" s="33"/>
      <c r="B217" s="166"/>
      <c r="C217" s="167" t="s">
        <v>379</v>
      </c>
      <c r="D217" s="167" t="s">
        <v>187</v>
      </c>
      <c r="E217" s="168" t="s">
        <v>1728</v>
      </c>
      <c r="F217" s="169" t="s">
        <v>1729</v>
      </c>
      <c r="G217" s="170" t="s">
        <v>327</v>
      </c>
      <c r="H217" s="171">
        <v>176</v>
      </c>
      <c r="I217" s="172"/>
      <c r="J217" s="173">
        <f>ROUND(I217*H217,2)</f>
        <v>0</v>
      </c>
      <c r="K217" s="169" t="s">
        <v>1</v>
      </c>
      <c r="L217" s="34"/>
      <c r="M217" s="174" t="s">
        <v>1</v>
      </c>
      <c r="N217" s="175" t="s">
        <v>44</v>
      </c>
      <c r="O217" s="59"/>
      <c r="P217" s="176">
        <f>O217*H217</f>
        <v>0</v>
      </c>
      <c r="Q217" s="176">
        <v>0</v>
      </c>
      <c r="R217" s="176">
        <f>Q217*H217</f>
        <v>0</v>
      </c>
      <c r="S217" s="176">
        <v>0</v>
      </c>
      <c r="T217" s="177">
        <f>S217*H217</f>
        <v>0</v>
      </c>
      <c r="U217" s="33"/>
      <c r="V217" s="33"/>
      <c r="W217" s="33"/>
      <c r="X217" s="33"/>
      <c r="Y217" s="33"/>
      <c r="Z217" s="33"/>
      <c r="AA217" s="33"/>
      <c r="AB217" s="33"/>
      <c r="AC217" s="33"/>
      <c r="AD217" s="33"/>
      <c r="AE217" s="33"/>
      <c r="AR217" s="178" t="s">
        <v>192</v>
      </c>
      <c r="AT217" s="178" t="s">
        <v>187</v>
      </c>
      <c r="AU217" s="178" t="s">
        <v>88</v>
      </c>
      <c r="AY217" s="18" t="s">
        <v>184</v>
      </c>
      <c r="BE217" s="179">
        <f>IF(N217="základní",J217,0)</f>
        <v>0</v>
      </c>
      <c r="BF217" s="179">
        <f>IF(N217="snížená",J217,0)</f>
        <v>0</v>
      </c>
      <c r="BG217" s="179">
        <f>IF(N217="zákl. přenesená",J217,0)</f>
        <v>0</v>
      </c>
      <c r="BH217" s="179">
        <f>IF(N217="sníž. přenesená",J217,0)</f>
        <v>0</v>
      </c>
      <c r="BI217" s="179">
        <f>IF(N217="nulová",J217,0)</f>
        <v>0</v>
      </c>
      <c r="BJ217" s="18" t="s">
        <v>86</v>
      </c>
      <c r="BK217" s="179">
        <f>ROUND(I217*H217,2)</f>
        <v>0</v>
      </c>
      <c r="BL217" s="18" t="s">
        <v>192</v>
      </c>
      <c r="BM217" s="178" t="s">
        <v>1730</v>
      </c>
    </row>
    <row r="218" spans="1:65" s="2" customFormat="1" ht="24.2" customHeight="1">
      <c r="A218" s="33"/>
      <c r="B218" s="166"/>
      <c r="C218" s="167" t="s">
        <v>387</v>
      </c>
      <c r="D218" s="167" t="s">
        <v>187</v>
      </c>
      <c r="E218" s="168" t="s">
        <v>486</v>
      </c>
      <c r="F218" s="169" t="s">
        <v>487</v>
      </c>
      <c r="G218" s="170" t="s">
        <v>228</v>
      </c>
      <c r="H218" s="171">
        <v>244.8</v>
      </c>
      <c r="I218" s="172"/>
      <c r="J218" s="173">
        <f>ROUND(I218*H218,2)</f>
        <v>0</v>
      </c>
      <c r="K218" s="169" t="s">
        <v>191</v>
      </c>
      <c r="L218" s="34"/>
      <c r="M218" s="174" t="s">
        <v>1</v>
      </c>
      <c r="N218" s="175" t="s">
        <v>44</v>
      </c>
      <c r="O218" s="59"/>
      <c r="P218" s="176">
        <f>O218*H218</f>
        <v>0</v>
      </c>
      <c r="Q218" s="176">
        <v>0</v>
      </c>
      <c r="R218" s="176">
        <f>Q218*H218</f>
        <v>0</v>
      </c>
      <c r="S218" s="176">
        <v>0</v>
      </c>
      <c r="T218" s="177">
        <f>S218*H218</f>
        <v>0</v>
      </c>
      <c r="U218" s="33"/>
      <c r="V218" s="33"/>
      <c r="W218" s="33"/>
      <c r="X218" s="33"/>
      <c r="Y218" s="33"/>
      <c r="Z218" s="33"/>
      <c r="AA218" s="33"/>
      <c r="AB218" s="33"/>
      <c r="AC218" s="33"/>
      <c r="AD218" s="33"/>
      <c r="AE218" s="33"/>
      <c r="AR218" s="178" t="s">
        <v>192</v>
      </c>
      <c r="AT218" s="178" t="s">
        <v>187</v>
      </c>
      <c r="AU218" s="178" t="s">
        <v>88</v>
      </c>
      <c r="AY218" s="18" t="s">
        <v>184</v>
      </c>
      <c r="BE218" s="179">
        <f>IF(N218="základní",J218,0)</f>
        <v>0</v>
      </c>
      <c r="BF218" s="179">
        <f>IF(N218="snížená",J218,0)</f>
        <v>0</v>
      </c>
      <c r="BG218" s="179">
        <f>IF(N218="zákl. přenesená",J218,0)</f>
        <v>0</v>
      </c>
      <c r="BH218" s="179">
        <f>IF(N218="sníž. přenesená",J218,0)</f>
        <v>0</v>
      </c>
      <c r="BI218" s="179">
        <f>IF(N218="nulová",J218,0)</f>
        <v>0</v>
      </c>
      <c r="BJ218" s="18" t="s">
        <v>86</v>
      </c>
      <c r="BK218" s="179">
        <f>ROUND(I218*H218,2)</f>
        <v>0</v>
      </c>
      <c r="BL218" s="18" t="s">
        <v>192</v>
      </c>
      <c r="BM218" s="178" t="s">
        <v>1731</v>
      </c>
    </row>
    <row r="219" spans="1:65" s="13" customFormat="1" ht="11.25">
      <c r="B219" s="184"/>
      <c r="D219" s="180" t="s">
        <v>196</v>
      </c>
      <c r="E219" s="185" t="s">
        <v>1</v>
      </c>
      <c r="F219" s="186" t="s">
        <v>1732</v>
      </c>
      <c r="H219" s="187">
        <v>101.7</v>
      </c>
      <c r="I219" s="188"/>
      <c r="L219" s="184"/>
      <c r="M219" s="189"/>
      <c r="N219" s="190"/>
      <c r="O219" s="190"/>
      <c r="P219" s="190"/>
      <c r="Q219" s="190"/>
      <c r="R219" s="190"/>
      <c r="S219" s="190"/>
      <c r="T219" s="191"/>
      <c r="AT219" s="185" t="s">
        <v>196</v>
      </c>
      <c r="AU219" s="185" t="s">
        <v>88</v>
      </c>
      <c r="AV219" s="13" t="s">
        <v>88</v>
      </c>
      <c r="AW219" s="13" t="s">
        <v>36</v>
      </c>
      <c r="AX219" s="13" t="s">
        <v>79</v>
      </c>
      <c r="AY219" s="185" t="s">
        <v>184</v>
      </c>
    </row>
    <row r="220" spans="1:65" s="13" customFormat="1" ht="11.25">
      <c r="B220" s="184"/>
      <c r="D220" s="180" t="s">
        <v>196</v>
      </c>
      <c r="E220" s="185" t="s">
        <v>1</v>
      </c>
      <c r="F220" s="186" t="s">
        <v>1733</v>
      </c>
      <c r="H220" s="187">
        <v>15</v>
      </c>
      <c r="I220" s="188"/>
      <c r="L220" s="184"/>
      <c r="M220" s="189"/>
      <c r="N220" s="190"/>
      <c r="O220" s="190"/>
      <c r="P220" s="190"/>
      <c r="Q220" s="190"/>
      <c r="R220" s="190"/>
      <c r="S220" s="190"/>
      <c r="T220" s="191"/>
      <c r="AT220" s="185" t="s">
        <v>196</v>
      </c>
      <c r="AU220" s="185" t="s">
        <v>88</v>
      </c>
      <c r="AV220" s="13" t="s">
        <v>88</v>
      </c>
      <c r="AW220" s="13" t="s">
        <v>36</v>
      </c>
      <c r="AX220" s="13" t="s">
        <v>79</v>
      </c>
      <c r="AY220" s="185" t="s">
        <v>184</v>
      </c>
    </row>
    <row r="221" spans="1:65" s="13" customFormat="1" ht="11.25">
      <c r="B221" s="184"/>
      <c r="D221" s="180" t="s">
        <v>196</v>
      </c>
      <c r="E221" s="185" t="s">
        <v>1</v>
      </c>
      <c r="F221" s="186" t="s">
        <v>1734</v>
      </c>
      <c r="H221" s="187">
        <v>98.4</v>
      </c>
      <c r="I221" s="188"/>
      <c r="L221" s="184"/>
      <c r="M221" s="189"/>
      <c r="N221" s="190"/>
      <c r="O221" s="190"/>
      <c r="P221" s="190"/>
      <c r="Q221" s="190"/>
      <c r="R221" s="190"/>
      <c r="S221" s="190"/>
      <c r="T221" s="191"/>
      <c r="AT221" s="185" t="s">
        <v>196</v>
      </c>
      <c r="AU221" s="185" t="s">
        <v>88</v>
      </c>
      <c r="AV221" s="13" t="s">
        <v>88</v>
      </c>
      <c r="AW221" s="13" t="s">
        <v>36</v>
      </c>
      <c r="AX221" s="13" t="s">
        <v>79</v>
      </c>
      <c r="AY221" s="185" t="s">
        <v>184</v>
      </c>
    </row>
    <row r="222" spans="1:65" s="13" customFormat="1" ht="11.25">
      <c r="B222" s="184"/>
      <c r="D222" s="180" t="s">
        <v>196</v>
      </c>
      <c r="E222" s="185" t="s">
        <v>1</v>
      </c>
      <c r="F222" s="186" t="s">
        <v>1735</v>
      </c>
      <c r="H222" s="187">
        <v>29.7</v>
      </c>
      <c r="I222" s="188"/>
      <c r="L222" s="184"/>
      <c r="M222" s="189"/>
      <c r="N222" s="190"/>
      <c r="O222" s="190"/>
      <c r="P222" s="190"/>
      <c r="Q222" s="190"/>
      <c r="R222" s="190"/>
      <c r="S222" s="190"/>
      <c r="T222" s="191"/>
      <c r="AT222" s="185" t="s">
        <v>196</v>
      </c>
      <c r="AU222" s="185" t="s">
        <v>88</v>
      </c>
      <c r="AV222" s="13" t="s">
        <v>88</v>
      </c>
      <c r="AW222" s="13" t="s">
        <v>36</v>
      </c>
      <c r="AX222" s="13" t="s">
        <v>79</v>
      </c>
      <c r="AY222" s="185" t="s">
        <v>184</v>
      </c>
    </row>
    <row r="223" spans="1:65" s="14" customFormat="1" ht="11.25">
      <c r="B223" s="192"/>
      <c r="D223" s="180" t="s">
        <v>196</v>
      </c>
      <c r="E223" s="193" t="s">
        <v>1</v>
      </c>
      <c r="F223" s="194" t="s">
        <v>212</v>
      </c>
      <c r="H223" s="195">
        <v>244.8</v>
      </c>
      <c r="I223" s="196"/>
      <c r="L223" s="192"/>
      <c r="M223" s="197"/>
      <c r="N223" s="198"/>
      <c r="O223" s="198"/>
      <c r="P223" s="198"/>
      <c r="Q223" s="198"/>
      <c r="R223" s="198"/>
      <c r="S223" s="198"/>
      <c r="T223" s="199"/>
      <c r="AT223" s="193" t="s">
        <v>196</v>
      </c>
      <c r="AU223" s="193" t="s">
        <v>88</v>
      </c>
      <c r="AV223" s="14" t="s">
        <v>192</v>
      </c>
      <c r="AW223" s="14" t="s">
        <v>36</v>
      </c>
      <c r="AX223" s="14" t="s">
        <v>86</v>
      </c>
      <c r="AY223" s="193" t="s">
        <v>184</v>
      </c>
    </row>
    <row r="224" spans="1:65" s="2" customFormat="1" ht="24.2" customHeight="1">
      <c r="A224" s="33"/>
      <c r="B224" s="166"/>
      <c r="C224" s="167" t="s">
        <v>394</v>
      </c>
      <c r="D224" s="167" t="s">
        <v>187</v>
      </c>
      <c r="E224" s="168" t="s">
        <v>1736</v>
      </c>
      <c r="F224" s="169" t="s">
        <v>1737</v>
      </c>
      <c r="G224" s="170" t="s">
        <v>286</v>
      </c>
      <c r="H224" s="171">
        <v>20</v>
      </c>
      <c r="I224" s="172"/>
      <c r="J224" s="173">
        <f>ROUND(I224*H224,2)</f>
        <v>0</v>
      </c>
      <c r="K224" s="169" t="s">
        <v>1</v>
      </c>
      <c r="L224" s="34"/>
      <c r="M224" s="174" t="s">
        <v>1</v>
      </c>
      <c r="N224" s="175" t="s">
        <v>44</v>
      </c>
      <c r="O224" s="59"/>
      <c r="P224" s="176">
        <f>O224*H224</f>
        <v>0</v>
      </c>
      <c r="Q224" s="176">
        <v>0</v>
      </c>
      <c r="R224" s="176">
        <f>Q224*H224</f>
        <v>0</v>
      </c>
      <c r="S224" s="176">
        <v>0</v>
      </c>
      <c r="T224" s="177">
        <f>S224*H224</f>
        <v>0</v>
      </c>
      <c r="U224" s="33"/>
      <c r="V224" s="33"/>
      <c r="W224" s="33"/>
      <c r="X224" s="33"/>
      <c r="Y224" s="33"/>
      <c r="Z224" s="33"/>
      <c r="AA224" s="33"/>
      <c r="AB224" s="33"/>
      <c r="AC224" s="33"/>
      <c r="AD224" s="33"/>
      <c r="AE224" s="33"/>
      <c r="AR224" s="178" t="s">
        <v>192</v>
      </c>
      <c r="AT224" s="178" t="s">
        <v>187</v>
      </c>
      <c r="AU224" s="178" t="s">
        <v>88</v>
      </c>
      <c r="AY224" s="18" t="s">
        <v>184</v>
      </c>
      <c r="BE224" s="179">
        <f>IF(N224="základní",J224,0)</f>
        <v>0</v>
      </c>
      <c r="BF224" s="179">
        <f>IF(N224="snížená",J224,0)</f>
        <v>0</v>
      </c>
      <c r="BG224" s="179">
        <f>IF(N224="zákl. přenesená",J224,0)</f>
        <v>0</v>
      </c>
      <c r="BH224" s="179">
        <f>IF(N224="sníž. přenesená",J224,0)</f>
        <v>0</v>
      </c>
      <c r="BI224" s="179">
        <f>IF(N224="nulová",J224,0)</f>
        <v>0</v>
      </c>
      <c r="BJ224" s="18" t="s">
        <v>86</v>
      </c>
      <c r="BK224" s="179">
        <f>ROUND(I224*H224,2)</f>
        <v>0</v>
      </c>
      <c r="BL224" s="18" t="s">
        <v>192</v>
      </c>
      <c r="BM224" s="178" t="s">
        <v>1738</v>
      </c>
    </row>
    <row r="225" spans="1:65" s="2" customFormat="1" ht="14.45" customHeight="1">
      <c r="A225" s="33"/>
      <c r="B225" s="166"/>
      <c r="C225" s="200" t="s">
        <v>401</v>
      </c>
      <c r="D225" s="200" t="s">
        <v>213</v>
      </c>
      <c r="E225" s="201" t="s">
        <v>1739</v>
      </c>
      <c r="F225" s="202" t="s">
        <v>1740</v>
      </c>
      <c r="G225" s="203" t="s">
        <v>286</v>
      </c>
      <c r="H225" s="204">
        <v>20</v>
      </c>
      <c r="I225" s="205"/>
      <c r="J225" s="206">
        <f>ROUND(I225*H225,2)</f>
        <v>0</v>
      </c>
      <c r="K225" s="202" t="s">
        <v>1</v>
      </c>
      <c r="L225" s="207"/>
      <c r="M225" s="208" t="s">
        <v>1</v>
      </c>
      <c r="N225" s="209" t="s">
        <v>44</v>
      </c>
      <c r="O225" s="59"/>
      <c r="P225" s="176">
        <f>O225*H225</f>
        <v>0</v>
      </c>
      <c r="Q225" s="176">
        <v>0</v>
      </c>
      <c r="R225" s="176">
        <f>Q225*H225</f>
        <v>0</v>
      </c>
      <c r="S225" s="176">
        <v>0</v>
      </c>
      <c r="T225" s="177">
        <f>S225*H225</f>
        <v>0</v>
      </c>
      <c r="U225" s="33"/>
      <c r="V225" s="33"/>
      <c r="W225" s="33"/>
      <c r="X225" s="33"/>
      <c r="Y225" s="33"/>
      <c r="Z225" s="33"/>
      <c r="AA225" s="33"/>
      <c r="AB225" s="33"/>
      <c r="AC225" s="33"/>
      <c r="AD225" s="33"/>
      <c r="AE225" s="33"/>
      <c r="AR225" s="178" t="s">
        <v>217</v>
      </c>
      <c r="AT225" s="178" t="s">
        <v>213</v>
      </c>
      <c r="AU225" s="178" t="s">
        <v>88</v>
      </c>
      <c r="AY225" s="18" t="s">
        <v>184</v>
      </c>
      <c r="BE225" s="179">
        <f>IF(N225="základní",J225,0)</f>
        <v>0</v>
      </c>
      <c r="BF225" s="179">
        <f>IF(N225="snížená",J225,0)</f>
        <v>0</v>
      </c>
      <c r="BG225" s="179">
        <f>IF(N225="zákl. přenesená",J225,0)</f>
        <v>0</v>
      </c>
      <c r="BH225" s="179">
        <f>IF(N225="sníž. přenesená",J225,0)</f>
        <v>0</v>
      </c>
      <c r="BI225" s="179">
        <f>IF(N225="nulová",J225,0)</f>
        <v>0</v>
      </c>
      <c r="BJ225" s="18" t="s">
        <v>86</v>
      </c>
      <c r="BK225" s="179">
        <f>ROUND(I225*H225,2)</f>
        <v>0</v>
      </c>
      <c r="BL225" s="18" t="s">
        <v>192</v>
      </c>
      <c r="BM225" s="178" t="s">
        <v>1741</v>
      </c>
    </row>
    <row r="226" spans="1:65" s="2" customFormat="1" ht="14.45" customHeight="1">
      <c r="A226" s="33"/>
      <c r="B226" s="166"/>
      <c r="C226" s="167" t="s">
        <v>409</v>
      </c>
      <c r="D226" s="167" t="s">
        <v>187</v>
      </c>
      <c r="E226" s="168" t="s">
        <v>1742</v>
      </c>
      <c r="F226" s="169" t="s">
        <v>1743</v>
      </c>
      <c r="G226" s="170" t="s">
        <v>228</v>
      </c>
      <c r="H226" s="171">
        <v>53.55</v>
      </c>
      <c r="I226" s="172"/>
      <c r="J226" s="173">
        <f>ROUND(I226*H226,2)</f>
        <v>0</v>
      </c>
      <c r="K226" s="169" t="s">
        <v>1</v>
      </c>
      <c r="L226" s="34"/>
      <c r="M226" s="174" t="s">
        <v>1</v>
      </c>
      <c r="N226" s="175" t="s">
        <v>44</v>
      </c>
      <c r="O226" s="59"/>
      <c r="P226" s="176">
        <f>O226*H226</f>
        <v>0</v>
      </c>
      <c r="Q226" s="176">
        <v>0</v>
      </c>
      <c r="R226" s="176">
        <f>Q226*H226</f>
        <v>0</v>
      </c>
      <c r="S226" s="176">
        <v>0</v>
      </c>
      <c r="T226" s="177">
        <f>S226*H226</f>
        <v>0</v>
      </c>
      <c r="U226" s="33"/>
      <c r="V226" s="33"/>
      <c r="W226" s="33"/>
      <c r="X226" s="33"/>
      <c r="Y226" s="33"/>
      <c r="Z226" s="33"/>
      <c r="AA226" s="33"/>
      <c r="AB226" s="33"/>
      <c r="AC226" s="33"/>
      <c r="AD226" s="33"/>
      <c r="AE226" s="33"/>
      <c r="AR226" s="178" t="s">
        <v>192</v>
      </c>
      <c r="AT226" s="178" t="s">
        <v>187</v>
      </c>
      <c r="AU226" s="178" t="s">
        <v>88</v>
      </c>
      <c r="AY226" s="18" t="s">
        <v>184</v>
      </c>
      <c r="BE226" s="179">
        <f>IF(N226="základní",J226,0)</f>
        <v>0</v>
      </c>
      <c r="BF226" s="179">
        <f>IF(N226="snížená",J226,0)</f>
        <v>0</v>
      </c>
      <c r="BG226" s="179">
        <f>IF(N226="zákl. přenesená",J226,0)</f>
        <v>0</v>
      </c>
      <c r="BH226" s="179">
        <f>IF(N226="sníž. přenesená",J226,0)</f>
        <v>0</v>
      </c>
      <c r="BI226" s="179">
        <f>IF(N226="nulová",J226,0)</f>
        <v>0</v>
      </c>
      <c r="BJ226" s="18" t="s">
        <v>86</v>
      </c>
      <c r="BK226" s="179">
        <f>ROUND(I226*H226,2)</f>
        <v>0</v>
      </c>
      <c r="BL226" s="18" t="s">
        <v>192</v>
      </c>
      <c r="BM226" s="178" t="s">
        <v>1744</v>
      </c>
    </row>
    <row r="227" spans="1:65" s="13" customFormat="1" ht="11.25">
      <c r="B227" s="184"/>
      <c r="D227" s="180" t="s">
        <v>196</v>
      </c>
      <c r="E227" s="185" t="s">
        <v>1</v>
      </c>
      <c r="F227" s="186" t="s">
        <v>1745</v>
      </c>
      <c r="H227" s="187">
        <v>53.55</v>
      </c>
      <c r="I227" s="188"/>
      <c r="L227" s="184"/>
      <c r="M227" s="189"/>
      <c r="N227" s="190"/>
      <c r="O227" s="190"/>
      <c r="P227" s="190"/>
      <c r="Q227" s="190"/>
      <c r="R227" s="190"/>
      <c r="S227" s="190"/>
      <c r="T227" s="191"/>
      <c r="AT227" s="185" t="s">
        <v>196</v>
      </c>
      <c r="AU227" s="185" t="s">
        <v>88</v>
      </c>
      <c r="AV227" s="13" t="s">
        <v>88</v>
      </c>
      <c r="AW227" s="13" t="s">
        <v>36</v>
      </c>
      <c r="AX227" s="13" t="s">
        <v>86</v>
      </c>
      <c r="AY227" s="185" t="s">
        <v>184</v>
      </c>
    </row>
    <row r="228" spans="1:65" s="2" customFormat="1" ht="24.2" customHeight="1">
      <c r="A228" s="33"/>
      <c r="B228" s="166"/>
      <c r="C228" s="200" t="s">
        <v>416</v>
      </c>
      <c r="D228" s="200" t="s">
        <v>213</v>
      </c>
      <c r="E228" s="201" t="s">
        <v>744</v>
      </c>
      <c r="F228" s="202" t="s">
        <v>745</v>
      </c>
      <c r="G228" s="203" t="s">
        <v>228</v>
      </c>
      <c r="H228" s="204">
        <v>69.988</v>
      </c>
      <c r="I228" s="205"/>
      <c r="J228" s="206">
        <f>ROUND(I228*H228,2)</f>
        <v>0</v>
      </c>
      <c r="K228" s="202" t="s">
        <v>191</v>
      </c>
      <c r="L228" s="207"/>
      <c r="M228" s="208" t="s">
        <v>1</v>
      </c>
      <c r="N228" s="209" t="s">
        <v>44</v>
      </c>
      <c r="O228" s="59"/>
      <c r="P228" s="176">
        <f>O228*H228</f>
        <v>0</v>
      </c>
      <c r="Q228" s="176">
        <v>2.234</v>
      </c>
      <c r="R228" s="176">
        <f>Q228*H228</f>
        <v>156.35319200000001</v>
      </c>
      <c r="S228" s="176">
        <v>0</v>
      </c>
      <c r="T228" s="177">
        <f>S228*H228</f>
        <v>0</v>
      </c>
      <c r="U228" s="33"/>
      <c r="V228" s="33"/>
      <c r="W228" s="33"/>
      <c r="X228" s="33"/>
      <c r="Y228" s="33"/>
      <c r="Z228" s="33"/>
      <c r="AA228" s="33"/>
      <c r="AB228" s="33"/>
      <c r="AC228" s="33"/>
      <c r="AD228" s="33"/>
      <c r="AE228" s="33"/>
      <c r="AR228" s="178" t="s">
        <v>217</v>
      </c>
      <c r="AT228" s="178" t="s">
        <v>213</v>
      </c>
      <c r="AU228" s="178" t="s">
        <v>88</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192</v>
      </c>
      <c r="BM228" s="178" t="s">
        <v>1746</v>
      </c>
    </row>
    <row r="229" spans="1:65" s="13" customFormat="1" ht="11.25">
      <c r="B229" s="184"/>
      <c r="D229" s="180" t="s">
        <v>196</v>
      </c>
      <c r="E229" s="185" t="s">
        <v>1</v>
      </c>
      <c r="F229" s="186" t="s">
        <v>1747</v>
      </c>
      <c r="H229" s="187">
        <v>53.55</v>
      </c>
      <c r="I229" s="188"/>
      <c r="L229" s="184"/>
      <c r="M229" s="189"/>
      <c r="N229" s="190"/>
      <c r="O229" s="190"/>
      <c r="P229" s="190"/>
      <c r="Q229" s="190"/>
      <c r="R229" s="190"/>
      <c r="S229" s="190"/>
      <c r="T229" s="191"/>
      <c r="AT229" s="185" t="s">
        <v>196</v>
      </c>
      <c r="AU229" s="185" t="s">
        <v>88</v>
      </c>
      <c r="AV229" s="13" t="s">
        <v>88</v>
      </c>
      <c r="AW229" s="13" t="s">
        <v>36</v>
      </c>
      <c r="AX229" s="13" t="s">
        <v>79</v>
      </c>
      <c r="AY229" s="185" t="s">
        <v>184</v>
      </c>
    </row>
    <row r="230" spans="1:65" s="13" customFormat="1" ht="11.25">
      <c r="B230" s="184"/>
      <c r="D230" s="180" t="s">
        <v>196</v>
      </c>
      <c r="E230" s="185" t="s">
        <v>1</v>
      </c>
      <c r="F230" s="186" t="s">
        <v>1748</v>
      </c>
      <c r="H230" s="187">
        <v>16.437999999999999</v>
      </c>
      <c r="I230" s="188"/>
      <c r="L230" s="184"/>
      <c r="M230" s="189"/>
      <c r="N230" s="190"/>
      <c r="O230" s="190"/>
      <c r="P230" s="190"/>
      <c r="Q230" s="190"/>
      <c r="R230" s="190"/>
      <c r="S230" s="190"/>
      <c r="T230" s="191"/>
      <c r="AT230" s="185" t="s">
        <v>196</v>
      </c>
      <c r="AU230" s="185" t="s">
        <v>88</v>
      </c>
      <c r="AV230" s="13" t="s">
        <v>88</v>
      </c>
      <c r="AW230" s="13" t="s">
        <v>36</v>
      </c>
      <c r="AX230" s="13" t="s">
        <v>79</v>
      </c>
      <c r="AY230" s="185" t="s">
        <v>184</v>
      </c>
    </row>
    <row r="231" spans="1:65" s="14" customFormat="1" ht="11.25">
      <c r="B231" s="192"/>
      <c r="D231" s="180" t="s">
        <v>196</v>
      </c>
      <c r="E231" s="193" t="s">
        <v>1</v>
      </c>
      <c r="F231" s="194" t="s">
        <v>212</v>
      </c>
      <c r="H231" s="195">
        <v>69.988</v>
      </c>
      <c r="I231" s="196"/>
      <c r="L231" s="192"/>
      <c r="M231" s="197"/>
      <c r="N231" s="198"/>
      <c r="O231" s="198"/>
      <c r="P231" s="198"/>
      <c r="Q231" s="198"/>
      <c r="R231" s="198"/>
      <c r="S231" s="198"/>
      <c r="T231" s="199"/>
      <c r="AT231" s="193" t="s">
        <v>196</v>
      </c>
      <c r="AU231" s="193" t="s">
        <v>88</v>
      </c>
      <c r="AV231" s="14" t="s">
        <v>192</v>
      </c>
      <c r="AW231" s="14" t="s">
        <v>36</v>
      </c>
      <c r="AX231" s="14" t="s">
        <v>86</v>
      </c>
      <c r="AY231" s="193" t="s">
        <v>184</v>
      </c>
    </row>
    <row r="232" spans="1:65" s="2" customFormat="1" ht="24.2" customHeight="1">
      <c r="A232" s="33"/>
      <c r="B232" s="166"/>
      <c r="C232" s="167" t="s">
        <v>420</v>
      </c>
      <c r="D232" s="167" t="s">
        <v>187</v>
      </c>
      <c r="E232" s="168" t="s">
        <v>829</v>
      </c>
      <c r="F232" s="169" t="s">
        <v>830</v>
      </c>
      <c r="G232" s="170" t="s">
        <v>228</v>
      </c>
      <c r="H232" s="171">
        <v>171.36</v>
      </c>
      <c r="I232" s="172"/>
      <c r="J232" s="173">
        <f>ROUND(I232*H232,2)</f>
        <v>0</v>
      </c>
      <c r="K232" s="169" t="s">
        <v>191</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192</v>
      </c>
      <c r="AT232" s="178" t="s">
        <v>187</v>
      </c>
      <c r="AU232" s="178" t="s">
        <v>88</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192</v>
      </c>
      <c r="BM232" s="178" t="s">
        <v>1749</v>
      </c>
    </row>
    <row r="233" spans="1:65" s="13" customFormat="1" ht="11.25">
      <c r="B233" s="184"/>
      <c r="D233" s="180" t="s">
        <v>196</v>
      </c>
      <c r="E233" s="185" t="s">
        <v>1</v>
      </c>
      <c r="F233" s="186" t="s">
        <v>1750</v>
      </c>
      <c r="H233" s="187">
        <v>171.36</v>
      </c>
      <c r="I233" s="188"/>
      <c r="L233" s="184"/>
      <c r="M233" s="189"/>
      <c r="N233" s="190"/>
      <c r="O233" s="190"/>
      <c r="P233" s="190"/>
      <c r="Q233" s="190"/>
      <c r="R233" s="190"/>
      <c r="S233" s="190"/>
      <c r="T233" s="191"/>
      <c r="AT233" s="185" t="s">
        <v>196</v>
      </c>
      <c r="AU233" s="185" t="s">
        <v>88</v>
      </c>
      <c r="AV233" s="13" t="s">
        <v>88</v>
      </c>
      <c r="AW233" s="13" t="s">
        <v>36</v>
      </c>
      <c r="AX233" s="13" t="s">
        <v>86</v>
      </c>
      <c r="AY233" s="185" t="s">
        <v>184</v>
      </c>
    </row>
    <row r="234" spans="1:65" s="2" customFormat="1" ht="24.2" customHeight="1">
      <c r="A234" s="33"/>
      <c r="B234" s="166"/>
      <c r="C234" s="167" t="s">
        <v>425</v>
      </c>
      <c r="D234" s="167" t="s">
        <v>187</v>
      </c>
      <c r="E234" s="168" t="s">
        <v>503</v>
      </c>
      <c r="F234" s="169" t="s">
        <v>504</v>
      </c>
      <c r="G234" s="170" t="s">
        <v>228</v>
      </c>
      <c r="H234" s="171">
        <v>107.1</v>
      </c>
      <c r="I234" s="172"/>
      <c r="J234" s="173">
        <f>ROUND(I234*H234,2)</f>
        <v>0</v>
      </c>
      <c r="K234" s="169" t="s">
        <v>191</v>
      </c>
      <c r="L234" s="34"/>
      <c r="M234" s="174" t="s">
        <v>1</v>
      </c>
      <c r="N234" s="175" t="s">
        <v>44</v>
      </c>
      <c r="O234" s="59"/>
      <c r="P234" s="176">
        <f>O234*H234</f>
        <v>0</v>
      </c>
      <c r="Q234" s="176">
        <v>0</v>
      </c>
      <c r="R234" s="176">
        <f>Q234*H234</f>
        <v>0</v>
      </c>
      <c r="S234" s="176">
        <v>0</v>
      </c>
      <c r="T234" s="177">
        <f>S234*H234</f>
        <v>0</v>
      </c>
      <c r="U234" s="33"/>
      <c r="V234" s="33"/>
      <c r="W234" s="33"/>
      <c r="X234" s="33"/>
      <c r="Y234" s="33"/>
      <c r="Z234" s="33"/>
      <c r="AA234" s="33"/>
      <c r="AB234" s="33"/>
      <c r="AC234" s="33"/>
      <c r="AD234" s="33"/>
      <c r="AE234" s="33"/>
      <c r="AR234" s="178" t="s">
        <v>192</v>
      </c>
      <c r="AT234" s="178" t="s">
        <v>187</v>
      </c>
      <c r="AU234" s="178" t="s">
        <v>88</v>
      </c>
      <c r="AY234" s="18" t="s">
        <v>184</v>
      </c>
      <c r="BE234" s="179">
        <f>IF(N234="základní",J234,0)</f>
        <v>0</v>
      </c>
      <c r="BF234" s="179">
        <f>IF(N234="snížená",J234,0)</f>
        <v>0</v>
      </c>
      <c r="BG234" s="179">
        <f>IF(N234="zákl. přenesená",J234,0)</f>
        <v>0</v>
      </c>
      <c r="BH234" s="179">
        <f>IF(N234="sníž. přenesená",J234,0)</f>
        <v>0</v>
      </c>
      <c r="BI234" s="179">
        <f>IF(N234="nulová",J234,0)</f>
        <v>0</v>
      </c>
      <c r="BJ234" s="18" t="s">
        <v>86</v>
      </c>
      <c r="BK234" s="179">
        <f>ROUND(I234*H234,2)</f>
        <v>0</v>
      </c>
      <c r="BL234" s="18" t="s">
        <v>192</v>
      </c>
      <c r="BM234" s="178" t="s">
        <v>1751</v>
      </c>
    </row>
    <row r="235" spans="1:65" s="13" customFormat="1" ht="11.25">
      <c r="B235" s="184"/>
      <c r="D235" s="180" t="s">
        <v>196</v>
      </c>
      <c r="E235" s="185" t="s">
        <v>1</v>
      </c>
      <c r="F235" s="186" t="s">
        <v>1752</v>
      </c>
      <c r="H235" s="187">
        <v>107.1</v>
      </c>
      <c r="I235" s="188"/>
      <c r="L235" s="184"/>
      <c r="M235" s="189"/>
      <c r="N235" s="190"/>
      <c r="O235" s="190"/>
      <c r="P235" s="190"/>
      <c r="Q235" s="190"/>
      <c r="R235" s="190"/>
      <c r="S235" s="190"/>
      <c r="T235" s="191"/>
      <c r="AT235" s="185" t="s">
        <v>196</v>
      </c>
      <c r="AU235" s="185" t="s">
        <v>88</v>
      </c>
      <c r="AV235" s="13" t="s">
        <v>88</v>
      </c>
      <c r="AW235" s="13" t="s">
        <v>36</v>
      </c>
      <c r="AX235" s="13" t="s">
        <v>86</v>
      </c>
      <c r="AY235" s="185" t="s">
        <v>184</v>
      </c>
    </row>
    <row r="236" spans="1:65" s="2" customFormat="1" ht="24.2" customHeight="1">
      <c r="A236" s="33"/>
      <c r="B236" s="166"/>
      <c r="C236" s="167" t="s">
        <v>430</v>
      </c>
      <c r="D236" s="167" t="s">
        <v>187</v>
      </c>
      <c r="E236" s="168" t="s">
        <v>516</v>
      </c>
      <c r="F236" s="169" t="s">
        <v>517</v>
      </c>
      <c r="G236" s="170" t="s">
        <v>200</v>
      </c>
      <c r="H236" s="171">
        <v>357</v>
      </c>
      <c r="I236" s="172"/>
      <c r="J236" s="173">
        <f>ROUND(I236*H236,2)</f>
        <v>0</v>
      </c>
      <c r="K236" s="169" t="s">
        <v>191</v>
      </c>
      <c r="L236" s="34"/>
      <c r="M236" s="174" t="s">
        <v>1</v>
      </c>
      <c r="N236" s="175" t="s">
        <v>44</v>
      </c>
      <c r="O236" s="59"/>
      <c r="P236" s="176">
        <f>O236*H236</f>
        <v>0</v>
      </c>
      <c r="Q236" s="176">
        <v>0</v>
      </c>
      <c r="R236" s="176">
        <f>Q236*H236</f>
        <v>0</v>
      </c>
      <c r="S236" s="176">
        <v>0</v>
      </c>
      <c r="T236" s="177">
        <f>S236*H236</f>
        <v>0</v>
      </c>
      <c r="U236" s="33"/>
      <c r="V236" s="33"/>
      <c r="W236" s="33"/>
      <c r="X236" s="33"/>
      <c r="Y236" s="33"/>
      <c r="Z236" s="33"/>
      <c r="AA236" s="33"/>
      <c r="AB236" s="33"/>
      <c r="AC236" s="33"/>
      <c r="AD236" s="33"/>
      <c r="AE236" s="33"/>
      <c r="AR236" s="178" t="s">
        <v>192</v>
      </c>
      <c r="AT236" s="178" t="s">
        <v>187</v>
      </c>
      <c r="AU236" s="178" t="s">
        <v>88</v>
      </c>
      <c r="AY236" s="18" t="s">
        <v>184</v>
      </c>
      <c r="BE236" s="179">
        <f>IF(N236="základní",J236,0)</f>
        <v>0</v>
      </c>
      <c r="BF236" s="179">
        <f>IF(N236="snížená",J236,0)</f>
        <v>0</v>
      </c>
      <c r="BG236" s="179">
        <f>IF(N236="zákl. přenesená",J236,0)</f>
        <v>0</v>
      </c>
      <c r="BH236" s="179">
        <f>IF(N236="sníž. přenesená",J236,0)</f>
        <v>0</v>
      </c>
      <c r="BI236" s="179">
        <f>IF(N236="nulová",J236,0)</f>
        <v>0</v>
      </c>
      <c r="BJ236" s="18" t="s">
        <v>86</v>
      </c>
      <c r="BK236" s="179">
        <f>ROUND(I236*H236,2)</f>
        <v>0</v>
      </c>
      <c r="BL236" s="18" t="s">
        <v>192</v>
      </c>
      <c r="BM236" s="178" t="s">
        <v>1753</v>
      </c>
    </row>
    <row r="237" spans="1:65" s="13" customFormat="1" ht="11.25">
      <c r="B237" s="184"/>
      <c r="D237" s="180" t="s">
        <v>196</v>
      </c>
      <c r="E237" s="185" t="s">
        <v>1</v>
      </c>
      <c r="F237" s="186" t="s">
        <v>1754</v>
      </c>
      <c r="H237" s="187">
        <v>357</v>
      </c>
      <c r="I237" s="188"/>
      <c r="L237" s="184"/>
      <c r="M237" s="189"/>
      <c r="N237" s="190"/>
      <c r="O237" s="190"/>
      <c r="P237" s="190"/>
      <c r="Q237" s="190"/>
      <c r="R237" s="190"/>
      <c r="S237" s="190"/>
      <c r="T237" s="191"/>
      <c r="AT237" s="185" t="s">
        <v>196</v>
      </c>
      <c r="AU237" s="185" t="s">
        <v>88</v>
      </c>
      <c r="AV237" s="13" t="s">
        <v>88</v>
      </c>
      <c r="AW237" s="13" t="s">
        <v>36</v>
      </c>
      <c r="AX237" s="13" t="s">
        <v>86</v>
      </c>
      <c r="AY237" s="185" t="s">
        <v>184</v>
      </c>
    </row>
    <row r="238" spans="1:65" s="2" customFormat="1" ht="24.2" customHeight="1">
      <c r="A238" s="33"/>
      <c r="B238" s="166"/>
      <c r="C238" s="167" t="s">
        <v>434</v>
      </c>
      <c r="D238" s="167" t="s">
        <v>187</v>
      </c>
      <c r="E238" s="168" t="s">
        <v>859</v>
      </c>
      <c r="F238" s="169" t="s">
        <v>1755</v>
      </c>
      <c r="G238" s="170" t="s">
        <v>327</v>
      </c>
      <c r="H238" s="171">
        <v>52.170999999999999</v>
      </c>
      <c r="I238" s="172"/>
      <c r="J238" s="173">
        <f>ROUND(I238*H238,2)</f>
        <v>0</v>
      </c>
      <c r="K238" s="169" t="s">
        <v>1</v>
      </c>
      <c r="L238" s="34"/>
      <c r="M238" s="174" t="s">
        <v>1</v>
      </c>
      <c r="N238" s="175" t="s">
        <v>44</v>
      </c>
      <c r="O238" s="59"/>
      <c r="P238" s="176">
        <f>O238*H238</f>
        <v>0</v>
      </c>
      <c r="Q238" s="176">
        <v>0</v>
      </c>
      <c r="R238" s="176">
        <f>Q238*H238</f>
        <v>0</v>
      </c>
      <c r="S238" s="176">
        <v>0</v>
      </c>
      <c r="T238" s="177">
        <f>S238*H238</f>
        <v>0</v>
      </c>
      <c r="U238" s="33"/>
      <c r="V238" s="33"/>
      <c r="W238" s="33"/>
      <c r="X238" s="33"/>
      <c r="Y238" s="33"/>
      <c r="Z238" s="33"/>
      <c r="AA238" s="33"/>
      <c r="AB238" s="33"/>
      <c r="AC238" s="33"/>
      <c r="AD238" s="33"/>
      <c r="AE238" s="33"/>
      <c r="AR238" s="178" t="s">
        <v>192</v>
      </c>
      <c r="AT238" s="178" t="s">
        <v>187</v>
      </c>
      <c r="AU238" s="178" t="s">
        <v>88</v>
      </c>
      <c r="AY238" s="18" t="s">
        <v>184</v>
      </c>
      <c r="BE238" s="179">
        <f>IF(N238="základní",J238,0)</f>
        <v>0</v>
      </c>
      <c r="BF238" s="179">
        <f>IF(N238="snížená",J238,0)</f>
        <v>0</v>
      </c>
      <c r="BG238" s="179">
        <f>IF(N238="zákl. přenesená",J238,0)</f>
        <v>0</v>
      </c>
      <c r="BH238" s="179">
        <f>IF(N238="sníž. přenesená",J238,0)</f>
        <v>0</v>
      </c>
      <c r="BI238" s="179">
        <f>IF(N238="nulová",J238,0)</f>
        <v>0</v>
      </c>
      <c r="BJ238" s="18" t="s">
        <v>86</v>
      </c>
      <c r="BK238" s="179">
        <f>ROUND(I238*H238,2)</f>
        <v>0</v>
      </c>
      <c r="BL238" s="18" t="s">
        <v>192</v>
      </c>
      <c r="BM238" s="178" t="s">
        <v>1756</v>
      </c>
    </row>
    <row r="239" spans="1:65" s="2" customFormat="1" ht="24.2" customHeight="1">
      <c r="A239" s="33"/>
      <c r="B239" s="166"/>
      <c r="C239" s="200" t="s">
        <v>438</v>
      </c>
      <c r="D239" s="200" t="s">
        <v>213</v>
      </c>
      <c r="E239" s="201" t="s">
        <v>753</v>
      </c>
      <c r="F239" s="202" t="s">
        <v>754</v>
      </c>
      <c r="G239" s="203" t="s">
        <v>216</v>
      </c>
      <c r="H239" s="204">
        <v>19.71</v>
      </c>
      <c r="I239" s="205"/>
      <c r="J239" s="206">
        <f>ROUND(I239*H239,2)</f>
        <v>0</v>
      </c>
      <c r="K239" s="202" t="s">
        <v>191</v>
      </c>
      <c r="L239" s="207"/>
      <c r="M239" s="208" t="s">
        <v>1</v>
      </c>
      <c r="N239" s="209" t="s">
        <v>44</v>
      </c>
      <c r="O239" s="59"/>
      <c r="P239" s="176">
        <f>O239*H239</f>
        <v>0</v>
      </c>
      <c r="Q239" s="176">
        <v>1</v>
      </c>
      <c r="R239" s="176">
        <f>Q239*H239</f>
        <v>19.71</v>
      </c>
      <c r="S239" s="176">
        <v>0</v>
      </c>
      <c r="T239" s="177">
        <f>S239*H239</f>
        <v>0</v>
      </c>
      <c r="U239" s="33"/>
      <c r="V239" s="33"/>
      <c r="W239" s="33"/>
      <c r="X239" s="33"/>
      <c r="Y239" s="33"/>
      <c r="Z239" s="33"/>
      <c r="AA239" s="33"/>
      <c r="AB239" s="33"/>
      <c r="AC239" s="33"/>
      <c r="AD239" s="33"/>
      <c r="AE239" s="33"/>
      <c r="AR239" s="178" t="s">
        <v>217</v>
      </c>
      <c r="AT239" s="178" t="s">
        <v>213</v>
      </c>
      <c r="AU239" s="178" t="s">
        <v>88</v>
      </c>
      <c r="AY239" s="18" t="s">
        <v>184</v>
      </c>
      <c r="BE239" s="179">
        <f>IF(N239="základní",J239,0)</f>
        <v>0</v>
      </c>
      <c r="BF239" s="179">
        <f>IF(N239="snížená",J239,0)</f>
        <v>0</v>
      </c>
      <c r="BG239" s="179">
        <f>IF(N239="zákl. přenesená",J239,0)</f>
        <v>0</v>
      </c>
      <c r="BH239" s="179">
        <f>IF(N239="sníž. přenesená",J239,0)</f>
        <v>0</v>
      </c>
      <c r="BI239" s="179">
        <f>IF(N239="nulová",J239,0)</f>
        <v>0</v>
      </c>
      <c r="BJ239" s="18" t="s">
        <v>86</v>
      </c>
      <c r="BK239" s="179">
        <f>ROUND(I239*H239,2)</f>
        <v>0</v>
      </c>
      <c r="BL239" s="18" t="s">
        <v>192</v>
      </c>
      <c r="BM239" s="178" t="s">
        <v>1757</v>
      </c>
    </row>
    <row r="240" spans="1:65" s="13" customFormat="1" ht="11.25">
      <c r="B240" s="184"/>
      <c r="D240" s="180" t="s">
        <v>196</v>
      </c>
      <c r="E240" s="185" t="s">
        <v>1</v>
      </c>
      <c r="F240" s="186" t="s">
        <v>1758</v>
      </c>
      <c r="H240" s="187">
        <v>19.71</v>
      </c>
      <c r="I240" s="188"/>
      <c r="L240" s="184"/>
      <c r="M240" s="189"/>
      <c r="N240" s="190"/>
      <c r="O240" s="190"/>
      <c r="P240" s="190"/>
      <c r="Q240" s="190"/>
      <c r="R240" s="190"/>
      <c r="S240" s="190"/>
      <c r="T240" s="191"/>
      <c r="AT240" s="185" t="s">
        <v>196</v>
      </c>
      <c r="AU240" s="185" t="s">
        <v>88</v>
      </c>
      <c r="AV240" s="13" t="s">
        <v>88</v>
      </c>
      <c r="AW240" s="13" t="s">
        <v>36</v>
      </c>
      <c r="AX240" s="13" t="s">
        <v>86</v>
      </c>
      <c r="AY240" s="185" t="s">
        <v>184</v>
      </c>
    </row>
    <row r="241" spans="1:65" s="2" customFormat="1" ht="14.45" customHeight="1">
      <c r="A241" s="33"/>
      <c r="B241" s="166"/>
      <c r="C241" s="200" t="s">
        <v>442</v>
      </c>
      <c r="D241" s="200" t="s">
        <v>213</v>
      </c>
      <c r="E241" s="201" t="s">
        <v>1759</v>
      </c>
      <c r="F241" s="202" t="s">
        <v>1760</v>
      </c>
      <c r="G241" s="203" t="s">
        <v>327</v>
      </c>
      <c r="H241" s="204">
        <v>13</v>
      </c>
      <c r="I241" s="205"/>
      <c r="J241" s="206">
        <f>ROUND(I241*H241,2)</f>
        <v>0</v>
      </c>
      <c r="K241" s="202" t="s">
        <v>1</v>
      </c>
      <c r="L241" s="207"/>
      <c r="M241" s="208" t="s">
        <v>1</v>
      </c>
      <c r="N241" s="209" t="s">
        <v>44</v>
      </c>
      <c r="O241" s="59"/>
      <c r="P241" s="176">
        <f>O241*H241</f>
        <v>0</v>
      </c>
      <c r="Q241" s="176">
        <v>2.5899999999999999E-3</v>
      </c>
      <c r="R241" s="176">
        <f>Q241*H241</f>
        <v>3.3669999999999999E-2</v>
      </c>
      <c r="S241" s="176">
        <v>0</v>
      </c>
      <c r="T241" s="177">
        <f>S241*H241</f>
        <v>0</v>
      </c>
      <c r="U241" s="33"/>
      <c r="V241" s="33"/>
      <c r="W241" s="33"/>
      <c r="X241" s="33"/>
      <c r="Y241" s="33"/>
      <c r="Z241" s="33"/>
      <c r="AA241" s="33"/>
      <c r="AB241" s="33"/>
      <c r="AC241" s="33"/>
      <c r="AD241" s="33"/>
      <c r="AE241" s="33"/>
      <c r="AR241" s="178" t="s">
        <v>217</v>
      </c>
      <c r="AT241" s="178" t="s">
        <v>213</v>
      </c>
      <c r="AU241" s="178" t="s">
        <v>88</v>
      </c>
      <c r="AY241" s="18" t="s">
        <v>184</v>
      </c>
      <c r="BE241" s="179">
        <f>IF(N241="základní",J241,0)</f>
        <v>0</v>
      </c>
      <c r="BF241" s="179">
        <f>IF(N241="snížená",J241,0)</f>
        <v>0</v>
      </c>
      <c r="BG241" s="179">
        <f>IF(N241="zákl. přenesená",J241,0)</f>
        <v>0</v>
      </c>
      <c r="BH241" s="179">
        <f>IF(N241="sníž. přenesená",J241,0)</f>
        <v>0</v>
      </c>
      <c r="BI241" s="179">
        <f>IF(N241="nulová",J241,0)</f>
        <v>0</v>
      </c>
      <c r="BJ241" s="18" t="s">
        <v>86</v>
      </c>
      <c r="BK241" s="179">
        <f>ROUND(I241*H241,2)</f>
        <v>0</v>
      </c>
      <c r="BL241" s="18" t="s">
        <v>192</v>
      </c>
      <c r="BM241" s="178" t="s">
        <v>1761</v>
      </c>
    </row>
    <row r="242" spans="1:65" s="13" customFormat="1" ht="11.25">
      <c r="B242" s="184"/>
      <c r="D242" s="180" t="s">
        <v>196</v>
      </c>
      <c r="E242" s="185" t="s">
        <v>1</v>
      </c>
      <c r="F242" s="186" t="s">
        <v>1762</v>
      </c>
      <c r="H242" s="187">
        <v>13</v>
      </c>
      <c r="I242" s="188"/>
      <c r="L242" s="184"/>
      <c r="M242" s="189"/>
      <c r="N242" s="190"/>
      <c r="O242" s="190"/>
      <c r="P242" s="190"/>
      <c r="Q242" s="190"/>
      <c r="R242" s="190"/>
      <c r="S242" s="190"/>
      <c r="T242" s="191"/>
      <c r="AT242" s="185" t="s">
        <v>196</v>
      </c>
      <c r="AU242" s="185" t="s">
        <v>88</v>
      </c>
      <c r="AV242" s="13" t="s">
        <v>88</v>
      </c>
      <c r="AW242" s="13" t="s">
        <v>36</v>
      </c>
      <c r="AX242" s="13" t="s">
        <v>86</v>
      </c>
      <c r="AY242" s="185" t="s">
        <v>184</v>
      </c>
    </row>
    <row r="243" spans="1:65" s="2" customFormat="1" ht="24.2" customHeight="1">
      <c r="A243" s="33"/>
      <c r="B243" s="166"/>
      <c r="C243" s="167" t="s">
        <v>446</v>
      </c>
      <c r="D243" s="167" t="s">
        <v>187</v>
      </c>
      <c r="E243" s="168" t="s">
        <v>1763</v>
      </c>
      <c r="F243" s="169" t="s">
        <v>1764</v>
      </c>
      <c r="G243" s="170" t="s">
        <v>327</v>
      </c>
      <c r="H243" s="171">
        <v>104.342</v>
      </c>
      <c r="I243" s="172"/>
      <c r="J243" s="173">
        <f>ROUND(I243*H243,2)</f>
        <v>0</v>
      </c>
      <c r="K243" s="169" t="s">
        <v>1</v>
      </c>
      <c r="L243" s="34"/>
      <c r="M243" s="174" t="s">
        <v>1</v>
      </c>
      <c r="N243" s="175" t="s">
        <v>44</v>
      </c>
      <c r="O243" s="59"/>
      <c r="P243" s="176">
        <f>O243*H243</f>
        <v>0</v>
      </c>
      <c r="Q243" s="176">
        <v>0</v>
      </c>
      <c r="R243" s="176">
        <f>Q243*H243</f>
        <v>0</v>
      </c>
      <c r="S243" s="176">
        <v>0</v>
      </c>
      <c r="T243" s="177">
        <f>S243*H243</f>
        <v>0</v>
      </c>
      <c r="U243" s="33"/>
      <c r="V243" s="33"/>
      <c r="W243" s="33"/>
      <c r="X243" s="33"/>
      <c r="Y243" s="33"/>
      <c r="Z243" s="33"/>
      <c r="AA243" s="33"/>
      <c r="AB243" s="33"/>
      <c r="AC243" s="33"/>
      <c r="AD243" s="33"/>
      <c r="AE243" s="33"/>
      <c r="AR243" s="178" t="s">
        <v>192</v>
      </c>
      <c r="AT243" s="178" t="s">
        <v>187</v>
      </c>
      <c r="AU243" s="178" t="s">
        <v>88</v>
      </c>
      <c r="AY243" s="18" t="s">
        <v>184</v>
      </c>
      <c r="BE243" s="179">
        <f>IF(N243="základní",J243,0)</f>
        <v>0</v>
      </c>
      <c r="BF243" s="179">
        <f>IF(N243="snížená",J243,0)</f>
        <v>0</v>
      </c>
      <c r="BG243" s="179">
        <f>IF(N243="zákl. přenesená",J243,0)</f>
        <v>0</v>
      </c>
      <c r="BH243" s="179">
        <f>IF(N243="sníž. přenesená",J243,0)</f>
        <v>0</v>
      </c>
      <c r="BI243" s="179">
        <f>IF(N243="nulová",J243,0)</f>
        <v>0</v>
      </c>
      <c r="BJ243" s="18" t="s">
        <v>86</v>
      </c>
      <c r="BK243" s="179">
        <f>ROUND(I243*H243,2)</f>
        <v>0</v>
      </c>
      <c r="BL243" s="18" t="s">
        <v>192</v>
      </c>
      <c r="BM243" s="178" t="s">
        <v>1765</v>
      </c>
    </row>
    <row r="244" spans="1:65" s="13" customFormat="1" ht="11.25">
      <c r="B244" s="184"/>
      <c r="D244" s="180" t="s">
        <v>196</v>
      </c>
      <c r="E244" s="185" t="s">
        <v>1</v>
      </c>
      <c r="F244" s="186" t="s">
        <v>1766</v>
      </c>
      <c r="H244" s="187">
        <v>104.342</v>
      </c>
      <c r="I244" s="188"/>
      <c r="L244" s="184"/>
      <c r="M244" s="189"/>
      <c r="N244" s="190"/>
      <c r="O244" s="190"/>
      <c r="P244" s="190"/>
      <c r="Q244" s="190"/>
      <c r="R244" s="190"/>
      <c r="S244" s="190"/>
      <c r="T244" s="191"/>
      <c r="AT244" s="185" t="s">
        <v>196</v>
      </c>
      <c r="AU244" s="185" t="s">
        <v>88</v>
      </c>
      <c r="AV244" s="13" t="s">
        <v>88</v>
      </c>
      <c r="AW244" s="13" t="s">
        <v>36</v>
      </c>
      <c r="AX244" s="13" t="s">
        <v>86</v>
      </c>
      <c r="AY244" s="185" t="s">
        <v>184</v>
      </c>
    </row>
    <row r="245" spans="1:65" s="2" customFormat="1" ht="14.45" customHeight="1">
      <c r="A245" s="33"/>
      <c r="B245" s="166"/>
      <c r="C245" s="200" t="s">
        <v>451</v>
      </c>
      <c r="D245" s="200" t="s">
        <v>213</v>
      </c>
      <c r="E245" s="201" t="s">
        <v>1767</v>
      </c>
      <c r="F245" s="202" t="s">
        <v>1768</v>
      </c>
      <c r="G245" s="203" t="s">
        <v>327</v>
      </c>
      <c r="H245" s="204">
        <v>104.342</v>
      </c>
      <c r="I245" s="205"/>
      <c r="J245" s="206">
        <f>ROUND(I245*H245,2)</f>
        <v>0</v>
      </c>
      <c r="K245" s="202" t="s">
        <v>1</v>
      </c>
      <c r="L245" s="207"/>
      <c r="M245" s="208" t="s">
        <v>1</v>
      </c>
      <c r="N245" s="209" t="s">
        <v>44</v>
      </c>
      <c r="O245" s="59"/>
      <c r="P245" s="176">
        <f>O245*H245</f>
        <v>0</v>
      </c>
      <c r="Q245" s="176">
        <v>0</v>
      </c>
      <c r="R245" s="176">
        <f>Q245*H245</f>
        <v>0</v>
      </c>
      <c r="S245" s="176">
        <v>0</v>
      </c>
      <c r="T245" s="177">
        <f>S245*H245</f>
        <v>0</v>
      </c>
      <c r="U245" s="33"/>
      <c r="V245" s="33"/>
      <c r="W245" s="33"/>
      <c r="X245" s="33"/>
      <c r="Y245" s="33"/>
      <c r="Z245" s="33"/>
      <c r="AA245" s="33"/>
      <c r="AB245" s="33"/>
      <c r="AC245" s="33"/>
      <c r="AD245" s="33"/>
      <c r="AE245" s="33"/>
      <c r="AR245" s="178" t="s">
        <v>217</v>
      </c>
      <c r="AT245" s="178" t="s">
        <v>213</v>
      </c>
      <c r="AU245" s="178" t="s">
        <v>88</v>
      </c>
      <c r="AY245" s="18" t="s">
        <v>184</v>
      </c>
      <c r="BE245" s="179">
        <f>IF(N245="základní",J245,0)</f>
        <v>0</v>
      </c>
      <c r="BF245" s="179">
        <f>IF(N245="snížená",J245,0)</f>
        <v>0</v>
      </c>
      <c r="BG245" s="179">
        <f>IF(N245="zákl. přenesená",J245,0)</f>
        <v>0</v>
      </c>
      <c r="BH245" s="179">
        <f>IF(N245="sníž. přenesená",J245,0)</f>
        <v>0</v>
      </c>
      <c r="BI245" s="179">
        <f>IF(N245="nulová",J245,0)</f>
        <v>0</v>
      </c>
      <c r="BJ245" s="18" t="s">
        <v>86</v>
      </c>
      <c r="BK245" s="179">
        <f>ROUND(I245*H245,2)</f>
        <v>0</v>
      </c>
      <c r="BL245" s="18" t="s">
        <v>192</v>
      </c>
      <c r="BM245" s="178" t="s">
        <v>1769</v>
      </c>
    </row>
    <row r="246" spans="1:65" s="2" customFormat="1" ht="14.45" customHeight="1">
      <c r="A246" s="33"/>
      <c r="B246" s="166"/>
      <c r="C246" s="200" t="s">
        <v>455</v>
      </c>
      <c r="D246" s="200" t="s">
        <v>213</v>
      </c>
      <c r="E246" s="201" t="s">
        <v>1770</v>
      </c>
      <c r="F246" s="202" t="s">
        <v>1771</v>
      </c>
      <c r="G246" s="203" t="s">
        <v>286</v>
      </c>
      <c r="H246" s="204">
        <v>208</v>
      </c>
      <c r="I246" s="205"/>
      <c r="J246" s="206">
        <f>ROUND(I246*H246,2)</f>
        <v>0</v>
      </c>
      <c r="K246" s="202" t="s">
        <v>1</v>
      </c>
      <c r="L246" s="207"/>
      <c r="M246" s="208" t="s">
        <v>1</v>
      </c>
      <c r="N246" s="209" t="s">
        <v>44</v>
      </c>
      <c r="O246" s="59"/>
      <c r="P246" s="176">
        <f>O246*H246</f>
        <v>0</v>
      </c>
      <c r="Q246" s="176">
        <v>0</v>
      </c>
      <c r="R246" s="176">
        <f>Q246*H246</f>
        <v>0</v>
      </c>
      <c r="S246" s="176">
        <v>0</v>
      </c>
      <c r="T246" s="177">
        <f>S246*H246</f>
        <v>0</v>
      </c>
      <c r="U246" s="33"/>
      <c r="V246" s="33"/>
      <c r="W246" s="33"/>
      <c r="X246" s="33"/>
      <c r="Y246" s="33"/>
      <c r="Z246" s="33"/>
      <c r="AA246" s="33"/>
      <c r="AB246" s="33"/>
      <c r="AC246" s="33"/>
      <c r="AD246" s="33"/>
      <c r="AE246" s="33"/>
      <c r="AR246" s="178" t="s">
        <v>217</v>
      </c>
      <c r="AT246" s="178" t="s">
        <v>213</v>
      </c>
      <c r="AU246" s="178" t="s">
        <v>88</v>
      </c>
      <c r="AY246" s="18" t="s">
        <v>184</v>
      </c>
      <c r="BE246" s="179">
        <f>IF(N246="základní",J246,0)</f>
        <v>0</v>
      </c>
      <c r="BF246" s="179">
        <f>IF(N246="snížená",J246,0)</f>
        <v>0</v>
      </c>
      <c r="BG246" s="179">
        <f>IF(N246="zákl. přenesená",J246,0)</f>
        <v>0</v>
      </c>
      <c r="BH246" s="179">
        <f>IF(N246="sníž. přenesená",J246,0)</f>
        <v>0</v>
      </c>
      <c r="BI246" s="179">
        <f>IF(N246="nulová",J246,0)</f>
        <v>0</v>
      </c>
      <c r="BJ246" s="18" t="s">
        <v>86</v>
      </c>
      <c r="BK246" s="179">
        <f>ROUND(I246*H246,2)</f>
        <v>0</v>
      </c>
      <c r="BL246" s="18" t="s">
        <v>192</v>
      </c>
      <c r="BM246" s="178" t="s">
        <v>1772</v>
      </c>
    </row>
    <row r="247" spans="1:65" s="13" customFormat="1" ht="11.25">
      <c r="B247" s="184"/>
      <c r="D247" s="180" t="s">
        <v>196</v>
      </c>
      <c r="E247" s="185" t="s">
        <v>1</v>
      </c>
      <c r="F247" s="186" t="s">
        <v>1773</v>
      </c>
      <c r="H247" s="187">
        <v>208</v>
      </c>
      <c r="I247" s="188"/>
      <c r="L247" s="184"/>
      <c r="M247" s="189"/>
      <c r="N247" s="190"/>
      <c r="O247" s="190"/>
      <c r="P247" s="190"/>
      <c r="Q247" s="190"/>
      <c r="R247" s="190"/>
      <c r="S247" s="190"/>
      <c r="T247" s="191"/>
      <c r="AT247" s="185" t="s">
        <v>196</v>
      </c>
      <c r="AU247" s="185" t="s">
        <v>88</v>
      </c>
      <c r="AV247" s="13" t="s">
        <v>88</v>
      </c>
      <c r="AW247" s="13" t="s">
        <v>36</v>
      </c>
      <c r="AX247" s="13" t="s">
        <v>86</v>
      </c>
      <c r="AY247" s="185" t="s">
        <v>184</v>
      </c>
    </row>
    <row r="248" spans="1:65" s="2" customFormat="1" ht="14.45" customHeight="1">
      <c r="A248" s="33"/>
      <c r="B248" s="166"/>
      <c r="C248" s="167" t="s">
        <v>459</v>
      </c>
      <c r="D248" s="167" t="s">
        <v>187</v>
      </c>
      <c r="E248" s="168" t="s">
        <v>1774</v>
      </c>
      <c r="F248" s="169" t="s">
        <v>1775</v>
      </c>
      <c r="G248" s="170" t="s">
        <v>200</v>
      </c>
      <c r="H248" s="171">
        <v>26</v>
      </c>
      <c r="I248" s="172"/>
      <c r="J248" s="173">
        <f>ROUND(I248*H248,2)</f>
        <v>0</v>
      </c>
      <c r="K248" s="169" t="s">
        <v>1</v>
      </c>
      <c r="L248" s="34"/>
      <c r="M248" s="174" t="s">
        <v>1</v>
      </c>
      <c r="N248" s="175" t="s">
        <v>44</v>
      </c>
      <c r="O248" s="59"/>
      <c r="P248" s="176">
        <f>O248*H248</f>
        <v>0</v>
      </c>
      <c r="Q248" s="176">
        <v>0</v>
      </c>
      <c r="R248" s="176">
        <f>Q248*H248</f>
        <v>0</v>
      </c>
      <c r="S248" s="176">
        <v>0</v>
      </c>
      <c r="T248" s="177">
        <f>S248*H248</f>
        <v>0</v>
      </c>
      <c r="U248" s="33"/>
      <c r="V248" s="33"/>
      <c r="W248" s="33"/>
      <c r="X248" s="33"/>
      <c r="Y248" s="33"/>
      <c r="Z248" s="33"/>
      <c r="AA248" s="33"/>
      <c r="AB248" s="33"/>
      <c r="AC248" s="33"/>
      <c r="AD248" s="33"/>
      <c r="AE248" s="33"/>
      <c r="AR248" s="178" t="s">
        <v>192</v>
      </c>
      <c r="AT248" s="178" t="s">
        <v>187</v>
      </c>
      <c r="AU248" s="178" t="s">
        <v>88</v>
      </c>
      <c r="AY248" s="18" t="s">
        <v>184</v>
      </c>
      <c r="BE248" s="179">
        <f>IF(N248="základní",J248,0)</f>
        <v>0</v>
      </c>
      <c r="BF248" s="179">
        <f>IF(N248="snížená",J248,0)</f>
        <v>0</v>
      </c>
      <c r="BG248" s="179">
        <f>IF(N248="zákl. přenesená",J248,0)</f>
        <v>0</v>
      </c>
      <c r="BH248" s="179">
        <f>IF(N248="sníž. přenesená",J248,0)</f>
        <v>0</v>
      </c>
      <c r="BI248" s="179">
        <f>IF(N248="nulová",J248,0)</f>
        <v>0</v>
      </c>
      <c r="BJ248" s="18" t="s">
        <v>86</v>
      </c>
      <c r="BK248" s="179">
        <f>ROUND(I248*H248,2)</f>
        <v>0</v>
      </c>
      <c r="BL248" s="18" t="s">
        <v>192</v>
      </c>
      <c r="BM248" s="178" t="s">
        <v>1776</v>
      </c>
    </row>
    <row r="249" spans="1:65" s="13" customFormat="1" ht="11.25">
      <c r="B249" s="184"/>
      <c r="D249" s="180" t="s">
        <v>196</v>
      </c>
      <c r="E249" s="185" t="s">
        <v>1</v>
      </c>
      <c r="F249" s="186" t="s">
        <v>1777</v>
      </c>
      <c r="H249" s="187">
        <v>26</v>
      </c>
      <c r="I249" s="188"/>
      <c r="L249" s="184"/>
      <c r="M249" s="189"/>
      <c r="N249" s="190"/>
      <c r="O249" s="190"/>
      <c r="P249" s="190"/>
      <c r="Q249" s="190"/>
      <c r="R249" s="190"/>
      <c r="S249" s="190"/>
      <c r="T249" s="191"/>
      <c r="AT249" s="185" t="s">
        <v>196</v>
      </c>
      <c r="AU249" s="185" t="s">
        <v>88</v>
      </c>
      <c r="AV249" s="13" t="s">
        <v>88</v>
      </c>
      <c r="AW249" s="13" t="s">
        <v>36</v>
      </c>
      <c r="AX249" s="13" t="s">
        <v>86</v>
      </c>
      <c r="AY249" s="185" t="s">
        <v>184</v>
      </c>
    </row>
    <row r="250" spans="1:65" s="2" customFormat="1" ht="14.45" customHeight="1">
      <c r="A250" s="33"/>
      <c r="B250" s="166"/>
      <c r="C250" s="200" t="s">
        <v>464</v>
      </c>
      <c r="D250" s="200" t="s">
        <v>213</v>
      </c>
      <c r="E250" s="201" t="s">
        <v>1778</v>
      </c>
      <c r="F250" s="202" t="s">
        <v>1779</v>
      </c>
      <c r="G250" s="203" t="s">
        <v>200</v>
      </c>
      <c r="H250" s="204">
        <v>26</v>
      </c>
      <c r="I250" s="205"/>
      <c r="J250" s="206">
        <f>ROUND(I250*H250,2)</f>
        <v>0</v>
      </c>
      <c r="K250" s="202" t="s">
        <v>1</v>
      </c>
      <c r="L250" s="207"/>
      <c r="M250" s="208" t="s">
        <v>1</v>
      </c>
      <c r="N250" s="209" t="s">
        <v>44</v>
      </c>
      <c r="O250" s="59"/>
      <c r="P250" s="176">
        <f>O250*H250</f>
        <v>0</v>
      </c>
      <c r="Q250" s="176">
        <v>0</v>
      </c>
      <c r="R250" s="176">
        <f>Q250*H250</f>
        <v>0</v>
      </c>
      <c r="S250" s="176">
        <v>0</v>
      </c>
      <c r="T250" s="177">
        <f>S250*H250</f>
        <v>0</v>
      </c>
      <c r="U250" s="33"/>
      <c r="V250" s="33"/>
      <c r="W250" s="33"/>
      <c r="X250" s="33"/>
      <c r="Y250" s="33"/>
      <c r="Z250" s="33"/>
      <c r="AA250" s="33"/>
      <c r="AB250" s="33"/>
      <c r="AC250" s="33"/>
      <c r="AD250" s="33"/>
      <c r="AE250" s="33"/>
      <c r="AR250" s="178" t="s">
        <v>217</v>
      </c>
      <c r="AT250" s="178" t="s">
        <v>213</v>
      </c>
      <c r="AU250" s="178" t="s">
        <v>88</v>
      </c>
      <c r="AY250" s="18" t="s">
        <v>184</v>
      </c>
      <c r="BE250" s="179">
        <f>IF(N250="základní",J250,0)</f>
        <v>0</v>
      </c>
      <c r="BF250" s="179">
        <f>IF(N250="snížená",J250,0)</f>
        <v>0</v>
      </c>
      <c r="BG250" s="179">
        <f>IF(N250="zákl. přenesená",J250,0)</f>
        <v>0</v>
      </c>
      <c r="BH250" s="179">
        <f>IF(N250="sníž. přenesená",J250,0)</f>
        <v>0</v>
      </c>
      <c r="BI250" s="179">
        <f>IF(N250="nulová",J250,0)</f>
        <v>0</v>
      </c>
      <c r="BJ250" s="18" t="s">
        <v>86</v>
      </c>
      <c r="BK250" s="179">
        <f>ROUND(I250*H250,2)</f>
        <v>0</v>
      </c>
      <c r="BL250" s="18" t="s">
        <v>192</v>
      </c>
      <c r="BM250" s="178" t="s">
        <v>1780</v>
      </c>
    </row>
    <row r="251" spans="1:65" s="2" customFormat="1" ht="24.2" customHeight="1">
      <c r="A251" s="33"/>
      <c r="B251" s="166"/>
      <c r="C251" s="167" t="s">
        <v>468</v>
      </c>
      <c r="D251" s="167" t="s">
        <v>187</v>
      </c>
      <c r="E251" s="168" t="s">
        <v>525</v>
      </c>
      <c r="F251" s="169" t="s">
        <v>526</v>
      </c>
      <c r="G251" s="170" t="s">
        <v>216</v>
      </c>
      <c r="H251" s="171">
        <v>55.418999999999997</v>
      </c>
      <c r="I251" s="172"/>
      <c r="J251" s="173">
        <f>ROUND(I251*H251,2)</f>
        <v>0</v>
      </c>
      <c r="K251" s="169" t="s">
        <v>191</v>
      </c>
      <c r="L251" s="34"/>
      <c r="M251" s="174" t="s">
        <v>1</v>
      </c>
      <c r="N251" s="175" t="s">
        <v>44</v>
      </c>
      <c r="O251" s="59"/>
      <c r="P251" s="176">
        <f>O251*H251</f>
        <v>0</v>
      </c>
      <c r="Q251" s="176">
        <v>0</v>
      </c>
      <c r="R251" s="176">
        <f>Q251*H251</f>
        <v>0</v>
      </c>
      <c r="S251" s="176">
        <v>0</v>
      </c>
      <c r="T251" s="177">
        <f>S251*H251</f>
        <v>0</v>
      </c>
      <c r="U251" s="33"/>
      <c r="V251" s="33"/>
      <c r="W251" s="33"/>
      <c r="X251" s="33"/>
      <c r="Y251" s="33"/>
      <c r="Z251" s="33"/>
      <c r="AA251" s="33"/>
      <c r="AB251" s="33"/>
      <c r="AC251" s="33"/>
      <c r="AD251" s="33"/>
      <c r="AE251" s="33"/>
      <c r="AR251" s="178" t="s">
        <v>192</v>
      </c>
      <c r="AT251" s="178" t="s">
        <v>187</v>
      </c>
      <c r="AU251" s="178" t="s">
        <v>88</v>
      </c>
      <c r="AY251" s="18" t="s">
        <v>184</v>
      </c>
      <c r="BE251" s="179">
        <f>IF(N251="základní",J251,0)</f>
        <v>0</v>
      </c>
      <c r="BF251" s="179">
        <f>IF(N251="snížená",J251,0)</f>
        <v>0</v>
      </c>
      <c r="BG251" s="179">
        <f>IF(N251="zákl. přenesená",J251,0)</f>
        <v>0</v>
      </c>
      <c r="BH251" s="179">
        <f>IF(N251="sníž. přenesená",J251,0)</f>
        <v>0</v>
      </c>
      <c r="BI251" s="179">
        <f>IF(N251="nulová",J251,0)</f>
        <v>0</v>
      </c>
      <c r="BJ251" s="18" t="s">
        <v>86</v>
      </c>
      <c r="BK251" s="179">
        <f>ROUND(I251*H251,2)</f>
        <v>0</v>
      </c>
      <c r="BL251" s="18" t="s">
        <v>192</v>
      </c>
      <c r="BM251" s="178" t="s">
        <v>1781</v>
      </c>
    </row>
    <row r="252" spans="1:65" s="13" customFormat="1" ht="11.25">
      <c r="B252" s="184"/>
      <c r="D252" s="180" t="s">
        <v>196</v>
      </c>
      <c r="E252" s="185" t="s">
        <v>1</v>
      </c>
      <c r="F252" s="186" t="s">
        <v>1782</v>
      </c>
      <c r="H252" s="187">
        <v>55.418999999999997</v>
      </c>
      <c r="I252" s="188"/>
      <c r="L252" s="184"/>
      <c r="M252" s="189"/>
      <c r="N252" s="190"/>
      <c r="O252" s="190"/>
      <c r="P252" s="190"/>
      <c r="Q252" s="190"/>
      <c r="R252" s="190"/>
      <c r="S252" s="190"/>
      <c r="T252" s="191"/>
      <c r="AT252" s="185" t="s">
        <v>196</v>
      </c>
      <c r="AU252" s="185" t="s">
        <v>88</v>
      </c>
      <c r="AV252" s="13" t="s">
        <v>88</v>
      </c>
      <c r="AW252" s="13" t="s">
        <v>36</v>
      </c>
      <c r="AX252" s="13" t="s">
        <v>86</v>
      </c>
      <c r="AY252" s="185" t="s">
        <v>184</v>
      </c>
    </row>
    <row r="253" spans="1:65" s="2" customFormat="1" ht="24.2" customHeight="1">
      <c r="A253" s="33"/>
      <c r="B253" s="166"/>
      <c r="C253" s="167" t="s">
        <v>480</v>
      </c>
      <c r="D253" s="167" t="s">
        <v>187</v>
      </c>
      <c r="E253" s="168" t="s">
        <v>530</v>
      </c>
      <c r="F253" s="169" t="s">
        <v>531</v>
      </c>
      <c r="G253" s="170" t="s">
        <v>216</v>
      </c>
      <c r="H253" s="171">
        <v>131.68600000000001</v>
      </c>
      <c r="I253" s="172"/>
      <c r="J253" s="173">
        <f>ROUND(I253*H253,2)</f>
        <v>0</v>
      </c>
      <c r="K253" s="169" t="s">
        <v>191</v>
      </c>
      <c r="L253" s="34"/>
      <c r="M253" s="174" t="s">
        <v>1</v>
      </c>
      <c r="N253" s="175" t="s">
        <v>44</v>
      </c>
      <c r="O253" s="59"/>
      <c r="P253" s="176">
        <f>O253*H253</f>
        <v>0</v>
      </c>
      <c r="Q253" s="176">
        <v>0</v>
      </c>
      <c r="R253" s="176">
        <f>Q253*H253</f>
        <v>0</v>
      </c>
      <c r="S253" s="176">
        <v>0</v>
      </c>
      <c r="T253" s="177">
        <f>S253*H253</f>
        <v>0</v>
      </c>
      <c r="U253" s="33"/>
      <c r="V253" s="33"/>
      <c r="W253" s="33"/>
      <c r="X253" s="33"/>
      <c r="Y253" s="33"/>
      <c r="Z253" s="33"/>
      <c r="AA253" s="33"/>
      <c r="AB253" s="33"/>
      <c r="AC253" s="33"/>
      <c r="AD253" s="33"/>
      <c r="AE253" s="33"/>
      <c r="AR253" s="178" t="s">
        <v>192</v>
      </c>
      <c r="AT253" s="178" t="s">
        <v>187</v>
      </c>
      <c r="AU253" s="178" t="s">
        <v>88</v>
      </c>
      <c r="AY253" s="18" t="s">
        <v>184</v>
      </c>
      <c r="BE253" s="179">
        <f>IF(N253="základní",J253,0)</f>
        <v>0</v>
      </c>
      <c r="BF253" s="179">
        <f>IF(N253="snížená",J253,0)</f>
        <v>0</v>
      </c>
      <c r="BG253" s="179">
        <f>IF(N253="zákl. přenesená",J253,0)</f>
        <v>0</v>
      </c>
      <c r="BH253" s="179">
        <f>IF(N253="sníž. přenesená",J253,0)</f>
        <v>0</v>
      </c>
      <c r="BI253" s="179">
        <f>IF(N253="nulová",J253,0)</f>
        <v>0</v>
      </c>
      <c r="BJ253" s="18" t="s">
        <v>86</v>
      </c>
      <c r="BK253" s="179">
        <f>ROUND(I253*H253,2)</f>
        <v>0</v>
      </c>
      <c r="BL253" s="18" t="s">
        <v>192</v>
      </c>
      <c r="BM253" s="178" t="s">
        <v>1783</v>
      </c>
    </row>
    <row r="254" spans="1:65" s="13" customFormat="1" ht="11.25">
      <c r="B254" s="184"/>
      <c r="D254" s="180" t="s">
        <v>196</v>
      </c>
      <c r="E254" s="185" t="s">
        <v>1</v>
      </c>
      <c r="F254" s="186" t="s">
        <v>1784</v>
      </c>
      <c r="H254" s="187">
        <v>131.68600000000001</v>
      </c>
      <c r="I254" s="188"/>
      <c r="L254" s="184"/>
      <c r="M254" s="189"/>
      <c r="N254" s="190"/>
      <c r="O254" s="190"/>
      <c r="P254" s="190"/>
      <c r="Q254" s="190"/>
      <c r="R254" s="190"/>
      <c r="S254" s="190"/>
      <c r="T254" s="191"/>
      <c r="AT254" s="185" t="s">
        <v>196</v>
      </c>
      <c r="AU254" s="185" t="s">
        <v>88</v>
      </c>
      <c r="AV254" s="13" t="s">
        <v>88</v>
      </c>
      <c r="AW254" s="13" t="s">
        <v>36</v>
      </c>
      <c r="AX254" s="13" t="s">
        <v>86</v>
      </c>
      <c r="AY254" s="185" t="s">
        <v>184</v>
      </c>
    </row>
    <row r="255" spans="1:65" s="2" customFormat="1" ht="24.2" customHeight="1">
      <c r="A255" s="33"/>
      <c r="B255" s="166"/>
      <c r="C255" s="167" t="s">
        <v>485</v>
      </c>
      <c r="D255" s="167" t="s">
        <v>187</v>
      </c>
      <c r="E255" s="168" t="s">
        <v>535</v>
      </c>
      <c r="F255" s="169" t="s">
        <v>536</v>
      </c>
      <c r="G255" s="170" t="s">
        <v>216</v>
      </c>
      <c r="H255" s="171">
        <v>387.93299999999999</v>
      </c>
      <c r="I255" s="172"/>
      <c r="J255" s="173">
        <f>ROUND(I255*H255,2)</f>
        <v>0</v>
      </c>
      <c r="K255" s="169" t="s">
        <v>191</v>
      </c>
      <c r="L255" s="34"/>
      <c r="M255" s="174" t="s">
        <v>1</v>
      </c>
      <c r="N255" s="175" t="s">
        <v>44</v>
      </c>
      <c r="O255" s="59"/>
      <c r="P255" s="176">
        <f>O255*H255</f>
        <v>0</v>
      </c>
      <c r="Q255" s="176">
        <v>0</v>
      </c>
      <c r="R255" s="176">
        <f>Q255*H255</f>
        <v>0</v>
      </c>
      <c r="S255" s="176">
        <v>0</v>
      </c>
      <c r="T255" s="177">
        <f>S255*H255</f>
        <v>0</v>
      </c>
      <c r="U255" s="33"/>
      <c r="V255" s="33"/>
      <c r="W255" s="33"/>
      <c r="X255" s="33"/>
      <c r="Y255" s="33"/>
      <c r="Z255" s="33"/>
      <c r="AA255" s="33"/>
      <c r="AB255" s="33"/>
      <c r="AC255" s="33"/>
      <c r="AD255" s="33"/>
      <c r="AE255" s="33"/>
      <c r="AR255" s="178" t="s">
        <v>192</v>
      </c>
      <c r="AT255" s="178" t="s">
        <v>187</v>
      </c>
      <c r="AU255" s="178" t="s">
        <v>88</v>
      </c>
      <c r="AY255" s="18" t="s">
        <v>184</v>
      </c>
      <c r="BE255" s="179">
        <f>IF(N255="základní",J255,0)</f>
        <v>0</v>
      </c>
      <c r="BF255" s="179">
        <f>IF(N255="snížená",J255,0)</f>
        <v>0</v>
      </c>
      <c r="BG255" s="179">
        <f>IF(N255="zákl. přenesená",J255,0)</f>
        <v>0</v>
      </c>
      <c r="BH255" s="179">
        <f>IF(N255="sníž. přenesená",J255,0)</f>
        <v>0</v>
      </c>
      <c r="BI255" s="179">
        <f>IF(N255="nulová",J255,0)</f>
        <v>0</v>
      </c>
      <c r="BJ255" s="18" t="s">
        <v>86</v>
      </c>
      <c r="BK255" s="179">
        <f>ROUND(I255*H255,2)</f>
        <v>0</v>
      </c>
      <c r="BL255" s="18" t="s">
        <v>192</v>
      </c>
      <c r="BM255" s="178" t="s">
        <v>1785</v>
      </c>
    </row>
    <row r="256" spans="1:65" s="13" customFormat="1" ht="11.25">
      <c r="B256" s="184"/>
      <c r="D256" s="180" t="s">
        <v>196</v>
      </c>
      <c r="E256" s="185" t="s">
        <v>1</v>
      </c>
      <c r="F256" s="186" t="s">
        <v>1786</v>
      </c>
      <c r="H256" s="187">
        <v>387.93299999999999</v>
      </c>
      <c r="I256" s="188"/>
      <c r="L256" s="184"/>
      <c r="M256" s="189"/>
      <c r="N256" s="190"/>
      <c r="O256" s="190"/>
      <c r="P256" s="190"/>
      <c r="Q256" s="190"/>
      <c r="R256" s="190"/>
      <c r="S256" s="190"/>
      <c r="T256" s="191"/>
      <c r="AT256" s="185" t="s">
        <v>196</v>
      </c>
      <c r="AU256" s="185" t="s">
        <v>88</v>
      </c>
      <c r="AV256" s="13" t="s">
        <v>88</v>
      </c>
      <c r="AW256" s="13" t="s">
        <v>36</v>
      </c>
      <c r="AX256" s="13" t="s">
        <v>86</v>
      </c>
      <c r="AY256" s="185" t="s">
        <v>184</v>
      </c>
    </row>
    <row r="257" spans="1:65" s="2" customFormat="1" ht="24.2" customHeight="1">
      <c r="A257" s="33"/>
      <c r="B257" s="166"/>
      <c r="C257" s="167" t="s">
        <v>492</v>
      </c>
      <c r="D257" s="167" t="s">
        <v>187</v>
      </c>
      <c r="E257" s="168" t="s">
        <v>539</v>
      </c>
      <c r="F257" s="169" t="s">
        <v>540</v>
      </c>
      <c r="G257" s="170" t="s">
        <v>216</v>
      </c>
      <c r="H257" s="171">
        <v>133.38</v>
      </c>
      <c r="I257" s="172"/>
      <c r="J257" s="173">
        <f>ROUND(I257*H257,2)</f>
        <v>0</v>
      </c>
      <c r="K257" s="169" t="s">
        <v>191</v>
      </c>
      <c r="L257" s="34"/>
      <c r="M257" s="174" t="s">
        <v>1</v>
      </c>
      <c r="N257" s="175" t="s">
        <v>44</v>
      </c>
      <c r="O257" s="59"/>
      <c r="P257" s="176">
        <f>O257*H257</f>
        <v>0</v>
      </c>
      <c r="Q257" s="176">
        <v>0</v>
      </c>
      <c r="R257" s="176">
        <f>Q257*H257</f>
        <v>0</v>
      </c>
      <c r="S257" s="176">
        <v>0</v>
      </c>
      <c r="T257" s="177">
        <f>S257*H257</f>
        <v>0</v>
      </c>
      <c r="U257" s="33"/>
      <c r="V257" s="33"/>
      <c r="W257" s="33"/>
      <c r="X257" s="33"/>
      <c r="Y257" s="33"/>
      <c r="Z257" s="33"/>
      <c r="AA257" s="33"/>
      <c r="AB257" s="33"/>
      <c r="AC257" s="33"/>
      <c r="AD257" s="33"/>
      <c r="AE257" s="33"/>
      <c r="AR257" s="178" t="s">
        <v>192</v>
      </c>
      <c r="AT257" s="178" t="s">
        <v>187</v>
      </c>
      <c r="AU257" s="178" t="s">
        <v>88</v>
      </c>
      <c r="AY257" s="18" t="s">
        <v>184</v>
      </c>
      <c r="BE257" s="179">
        <f>IF(N257="základní",J257,0)</f>
        <v>0</v>
      </c>
      <c r="BF257" s="179">
        <f>IF(N257="snížená",J257,0)</f>
        <v>0</v>
      </c>
      <c r="BG257" s="179">
        <f>IF(N257="zákl. přenesená",J257,0)</f>
        <v>0</v>
      </c>
      <c r="BH257" s="179">
        <f>IF(N257="sníž. přenesená",J257,0)</f>
        <v>0</v>
      </c>
      <c r="BI257" s="179">
        <f>IF(N257="nulová",J257,0)</f>
        <v>0</v>
      </c>
      <c r="BJ257" s="18" t="s">
        <v>86</v>
      </c>
      <c r="BK257" s="179">
        <f>ROUND(I257*H257,2)</f>
        <v>0</v>
      </c>
      <c r="BL257" s="18" t="s">
        <v>192</v>
      </c>
      <c r="BM257" s="178" t="s">
        <v>1787</v>
      </c>
    </row>
    <row r="258" spans="1:65" s="13" customFormat="1" ht="11.25">
      <c r="B258" s="184"/>
      <c r="D258" s="180" t="s">
        <v>196</v>
      </c>
      <c r="E258" s="185" t="s">
        <v>1</v>
      </c>
      <c r="F258" s="186" t="s">
        <v>1788</v>
      </c>
      <c r="H258" s="187">
        <v>133.38</v>
      </c>
      <c r="I258" s="188"/>
      <c r="L258" s="184"/>
      <c r="M258" s="189"/>
      <c r="N258" s="190"/>
      <c r="O258" s="190"/>
      <c r="P258" s="190"/>
      <c r="Q258" s="190"/>
      <c r="R258" s="190"/>
      <c r="S258" s="190"/>
      <c r="T258" s="191"/>
      <c r="AT258" s="185" t="s">
        <v>196</v>
      </c>
      <c r="AU258" s="185" t="s">
        <v>88</v>
      </c>
      <c r="AV258" s="13" t="s">
        <v>88</v>
      </c>
      <c r="AW258" s="13" t="s">
        <v>36</v>
      </c>
      <c r="AX258" s="13" t="s">
        <v>86</v>
      </c>
      <c r="AY258" s="185" t="s">
        <v>184</v>
      </c>
    </row>
    <row r="259" spans="1:65" s="2" customFormat="1" ht="14.45" customHeight="1">
      <c r="A259" s="33"/>
      <c r="B259" s="166"/>
      <c r="C259" s="167" t="s">
        <v>496</v>
      </c>
      <c r="D259" s="167" t="s">
        <v>187</v>
      </c>
      <c r="E259" s="168" t="s">
        <v>544</v>
      </c>
      <c r="F259" s="169" t="s">
        <v>545</v>
      </c>
      <c r="G259" s="170" t="s">
        <v>327</v>
      </c>
      <c r="H259" s="171">
        <v>375</v>
      </c>
      <c r="I259" s="172"/>
      <c r="J259" s="173">
        <f>ROUND(I259*H259,2)</f>
        <v>0</v>
      </c>
      <c r="K259" s="169" t="s">
        <v>1</v>
      </c>
      <c r="L259" s="34"/>
      <c r="M259" s="174" t="s">
        <v>1</v>
      </c>
      <c r="N259" s="175" t="s">
        <v>44</v>
      </c>
      <c r="O259" s="59"/>
      <c r="P259" s="176">
        <f>O259*H259</f>
        <v>0</v>
      </c>
      <c r="Q259" s="176">
        <v>0</v>
      </c>
      <c r="R259" s="176">
        <f>Q259*H259</f>
        <v>0</v>
      </c>
      <c r="S259" s="176">
        <v>0</v>
      </c>
      <c r="T259" s="177">
        <f>S259*H259</f>
        <v>0</v>
      </c>
      <c r="U259" s="33"/>
      <c r="V259" s="33"/>
      <c r="W259" s="33"/>
      <c r="X259" s="33"/>
      <c r="Y259" s="33"/>
      <c r="Z259" s="33"/>
      <c r="AA259" s="33"/>
      <c r="AB259" s="33"/>
      <c r="AC259" s="33"/>
      <c r="AD259" s="33"/>
      <c r="AE259" s="33"/>
      <c r="AR259" s="178" t="s">
        <v>192</v>
      </c>
      <c r="AT259" s="178" t="s">
        <v>187</v>
      </c>
      <c r="AU259" s="178" t="s">
        <v>88</v>
      </c>
      <c r="AY259" s="18" t="s">
        <v>184</v>
      </c>
      <c r="BE259" s="179">
        <f>IF(N259="základní",J259,0)</f>
        <v>0</v>
      </c>
      <c r="BF259" s="179">
        <f>IF(N259="snížená",J259,0)</f>
        <v>0</v>
      </c>
      <c r="BG259" s="179">
        <f>IF(N259="zákl. přenesená",J259,0)</f>
        <v>0</v>
      </c>
      <c r="BH259" s="179">
        <f>IF(N259="sníž. přenesená",J259,0)</f>
        <v>0</v>
      </c>
      <c r="BI259" s="179">
        <f>IF(N259="nulová",J259,0)</f>
        <v>0</v>
      </c>
      <c r="BJ259" s="18" t="s">
        <v>86</v>
      </c>
      <c r="BK259" s="179">
        <f>ROUND(I259*H259,2)</f>
        <v>0</v>
      </c>
      <c r="BL259" s="18" t="s">
        <v>192</v>
      </c>
      <c r="BM259" s="178" t="s">
        <v>1789</v>
      </c>
    </row>
    <row r="260" spans="1:65" s="2" customFormat="1" ht="24.2" customHeight="1">
      <c r="A260" s="33"/>
      <c r="B260" s="166"/>
      <c r="C260" s="200" t="s">
        <v>502</v>
      </c>
      <c r="D260" s="200" t="s">
        <v>213</v>
      </c>
      <c r="E260" s="201" t="s">
        <v>550</v>
      </c>
      <c r="F260" s="202" t="s">
        <v>551</v>
      </c>
      <c r="G260" s="203" t="s">
        <v>327</v>
      </c>
      <c r="H260" s="204">
        <v>375</v>
      </c>
      <c r="I260" s="205"/>
      <c r="J260" s="206">
        <f>ROUND(I260*H260,2)</f>
        <v>0</v>
      </c>
      <c r="K260" s="202" t="s">
        <v>191</v>
      </c>
      <c r="L260" s="207"/>
      <c r="M260" s="208" t="s">
        <v>1</v>
      </c>
      <c r="N260" s="209" t="s">
        <v>44</v>
      </c>
      <c r="O260" s="59"/>
      <c r="P260" s="176">
        <f>O260*H260</f>
        <v>0</v>
      </c>
      <c r="Q260" s="176">
        <v>0</v>
      </c>
      <c r="R260" s="176">
        <f>Q260*H260</f>
        <v>0</v>
      </c>
      <c r="S260" s="176">
        <v>0</v>
      </c>
      <c r="T260" s="177">
        <f>S260*H260</f>
        <v>0</v>
      </c>
      <c r="U260" s="33"/>
      <c r="V260" s="33"/>
      <c r="W260" s="33"/>
      <c r="X260" s="33"/>
      <c r="Y260" s="33"/>
      <c r="Z260" s="33"/>
      <c r="AA260" s="33"/>
      <c r="AB260" s="33"/>
      <c r="AC260" s="33"/>
      <c r="AD260" s="33"/>
      <c r="AE260" s="33"/>
      <c r="AR260" s="178" t="s">
        <v>217</v>
      </c>
      <c r="AT260" s="178" t="s">
        <v>213</v>
      </c>
      <c r="AU260" s="178" t="s">
        <v>88</v>
      </c>
      <c r="AY260" s="18" t="s">
        <v>184</v>
      </c>
      <c r="BE260" s="179">
        <f>IF(N260="základní",J260,0)</f>
        <v>0</v>
      </c>
      <c r="BF260" s="179">
        <f>IF(N260="snížená",J260,0)</f>
        <v>0</v>
      </c>
      <c r="BG260" s="179">
        <f>IF(N260="zákl. přenesená",J260,0)</f>
        <v>0</v>
      </c>
      <c r="BH260" s="179">
        <f>IF(N260="sníž. přenesená",J260,0)</f>
        <v>0</v>
      </c>
      <c r="BI260" s="179">
        <f>IF(N260="nulová",J260,0)</f>
        <v>0</v>
      </c>
      <c r="BJ260" s="18" t="s">
        <v>86</v>
      </c>
      <c r="BK260" s="179">
        <f>ROUND(I260*H260,2)</f>
        <v>0</v>
      </c>
      <c r="BL260" s="18" t="s">
        <v>192</v>
      </c>
      <c r="BM260" s="178" t="s">
        <v>1790</v>
      </c>
    </row>
    <row r="261" spans="1:65" s="12" customFormat="1" ht="25.9" customHeight="1">
      <c r="B261" s="153"/>
      <c r="D261" s="154" t="s">
        <v>78</v>
      </c>
      <c r="E261" s="155" t="s">
        <v>553</v>
      </c>
      <c r="F261" s="155" t="s">
        <v>554</v>
      </c>
      <c r="I261" s="156"/>
      <c r="J261" s="157">
        <f>BK261</f>
        <v>0</v>
      </c>
      <c r="L261" s="153"/>
      <c r="M261" s="158"/>
      <c r="N261" s="159"/>
      <c r="O261" s="159"/>
      <c r="P261" s="160">
        <f>SUM(P262:P342)</f>
        <v>0</v>
      </c>
      <c r="Q261" s="159"/>
      <c r="R261" s="160">
        <f>SUM(R262:R342)</f>
        <v>0</v>
      </c>
      <c r="S261" s="159"/>
      <c r="T261" s="161">
        <f>SUM(T262:T342)</f>
        <v>0</v>
      </c>
      <c r="AR261" s="154" t="s">
        <v>192</v>
      </c>
      <c r="AT261" s="162" t="s">
        <v>78</v>
      </c>
      <c r="AU261" s="162" t="s">
        <v>79</v>
      </c>
      <c r="AY261" s="154" t="s">
        <v>184</v>
      </c>
      <c r="BK261" s="163">
        <f>SUM(BK262:BK342)</f>
        <v>0</v>
      </c>
    </row>
    <row r="262" spans="1:65" s="2" customFormat="1" ht="49.15" customHeight="1">
      <c r="A262" s="33"/>
      <c r="B262" s="166"/>
      <c r="C262" s="167" t="s">
        <v>515</v>
      </c>
      <c r="D262" s="167" t="s">
        <v>187</v>
      </c>
      <c r="E262" s="168" t="s">
        <v>556</v>
      </c>
      <c r="F262" s="169" t="s">
        <v>557</v>
      </c>
      <c r="G262" s="170" t="s">
        <v>216</v>
      </c>
      <c r="H262" s="171">
        <v>7769.9070000000002</v>
      </c>
      <c r="I262" s="172"/>
      <c r="J262" s="173">
        <f>ROUND(I262*H262,2)</f>
        <v>0</v>
      </c>
      <c r="K262" s="169" t="s">
        <v>191</v>
      </c>
      <c r="L262" s="34"/>
      <c r="M262" s="174" t="s">
        <v>1</v>
      </c>
      <c r="N262" s="175" t="s">
        <v>44</v>
      </c>
      <c r="O262" s="59"/>
      <c r="P262" s="176">
        <f>O262*H262</f>
        <v>0</v>
      </c>
      <c r="Q262" s="176">
        <v>0</v>
      </c>
      <c r="R262" s="176">
        <f>Q262*H262</f>
        <v>0</v>
      </c>
      <c r="S262" s="176">
        <v>0</v>
      </c>
      <c r="T262" s="177">
        <f>S262*H262</f>
        <v>0</v>
      </c>
      <c r="U262" s="33"/>
      <c r="V262" s="33"/>
      <c r="W262" s="33"/>
      <c r="X262" s="33"/>
      <c r="Y262" s="33"/>
      <c r="Z262" s="33"/>
      <c r="AA262" s="33"/>
      <c r="AB262" s="33"/>
      <c r="AC262" s="33"/>
      <c r="AD262" s="33"/>
      <c r="AE262" s="33"/>
      <c r="AR262" s="178" t="s">
        <v>558</v>
      </c>
      <c r="AT262" s="178" t="s">
        <v>187</v>
      </c>
      <c r="AU262" s="178" t="s">
        <v>86</v>
      </c>
      <c r="AY262" s="18" t="s">
        <v>184</v>
      </c>
      <c r="BE262" s="179">
        <f>IF(N262="základní",J262,0)</f>
        <v>0</v>
      </c>
      <c r="BF262" s="179">
        <f>IF(N262="snížená",J262,0)</f>
        <v>0</v>
      </c>
      <c r="BG262" s="179">
        <f>IF(N262="zákl. přenesená",J262,0)</f>
        <v>0</v>
      </c>
      <c r="BH262" s="179">
        <f>IF(N262="sníž. přenesená",J262,0)</f>
        <v>0</v>
      </c>
      <c r="BI262" s="179">
        <f>IF(N262="nulová",J262,0)</f>
        <v>0</v>
      </c>
      <c r="BJ262" s="18" t="s">
        <v>86</v>
      </c>
      <c r="BK262" s="179">
        <f>ROUND(I262*H262,2)</f>
        <v>0</v>
      </c>
      <c r="BL262" s="18" t="s">
        <v>558</v>
      </c>
      <c r="BM262" s="178" t="s">
        <v>1791</v>
      </c>
    </row>
    <row r="263" spans="1:65" s="2" customFormat="1" ht="19.5">
      <c r="A263" s="33"/>
      <c r="B263" s="34"/>
      <c r="C263" s="33"/>
      <c r="D263" s="180" t="s">
        <v>194</v>
      </c>
      <c r="E263" s="33"/>
      <c r="F263" s="181" t="s">
        <v>560</v>
      </c>
      <c r="G263" s="33"/>
      <c r="H263" s="33"/>
      <c r="I263" s="102"/>
      <c r="J263" s="33"/>
      <c r="K263" s="33"/>
      <c r="L263" s="34"/>
      <c r="M263" s="182"/>
      <c r="N263" s="183"/>
      <c r="O263" s="59"/>
      <c r="P263" s="59"/>
      <c r="Q263" s="59"/>
      <c r="R263" s="59"/>
      <c r="S263" s="59"/>
      <c r="T263" s="60"/>
      <c r="U263" s="33"/>
      <c r="V263" s="33"/>
      <c r="W263" s="33"/>
      <c r="X263" s="33"/>
      <c r="Y263" s="33"/>
      <c r="Z263" s="33"/>
      <c r="AA263" s="33"/>
      <c r="AB263" s="33"/>
      <c r="AC263" s="33"/>
      <c r="AD263" s="33"/>
      <c r="AE263" s="33"/>
      <c r="AT263" s="18" t="s">
        <v>194</v>
      </c>
      <c r="AU263" s="18" t="s">
        <v>86</v>
      </c>
    </row>
    <row r="264" spans="1:65" s="13" customFormat="1" ht="11.25">
      <c r="B264" s="184"/>
      <c r="D264" s="180" t="s">
        <v>196</v>
      </c>
      <c r="E264" s="185" t="s">
        <v>1</v>
      </c>
      <c r="F264" s="186" t="s">
        <v>1792</v>
      </c>
      <c r="H264" s="187">
        <v>2516.4</v>
      </c>
      <c r="I264" s="188"/>
      <c r="L264" s="184"/>
      <c r="M264" s="189"/>
      <c r="N264" s="190"/>
      <c r="O264" s="190"/>
      <c r="P264" s="190"/>
      <c r="Q264" s="190"/>
      <c r="R264" s="190"/>
      <c r="S264" s="190"/>
      <c r="T264" s="191"/>
      <c r="AT264" s="185" t="s">
        <v>196</v>
      </c>
      <c r="AU264" s="185" t="s">
        <v>86</v>
      </c>
      <c r="AV264" s="13" t="s">
        <v>88</v>
      </c>
      <c r="AW264" s="13" t="s">
        <v>36</v>
      </c>
      <c r="AX264" s="13" t="s">
        <v>79</v>
      </c>
      <c r="AY264" s="185" t="s">
        <v>184</v>
      </c>
    </row>
    <row r="265" spans="1:65" s="13" customFormat="1" ht="11.25">
      <c r="B265" s="184"/>
      <c r="D265" s="180" t="s">
        <v>196</v>
      </c>
      <c r="E265" s="185" t="s">
        <v>1</v>
      </c>
      <c r="F265" s="186" t="s">
        <v>1793</v>
      </c>
      <c r="H265" s="187">
        <v>2516.4</v>
      </c>
      <c r="I265" s="188"/>
      <c r="L265" s="184"/>
      <c r="M265" s="189"/>
      <c r="N265" s="190"/>
      <c r="O265" s="190"/>
      <c r="P265" s="190"/>
      <c r="Q265" s="190"/>
      <c r="R265" s="190"/>
      <c r="S265" s="190"/>
      <c r="T265" s="191"/>
      <c r="AT265" s="185" t="s">
        <v>196</v>
      </c>
      <c r="AU265" s="185" t="s">
        <v>86</v>
      </c>
      <c r="AV265" s="13" t="s">
        <v>88</v>
      </c>
      <c r="AW265" s="13" t="s">
        <v>36</v>
      </c>
      <c r="AX265" s="13" t="s">
        <v>79</v>
      </c>
      <c r="AY265" s="185" t="s">
        <v>184</v>
      </c>
    </row>
    <row r="266" spans="1:65" s="13" customFormat="1" ht="22.5">
      <c r="B266" s="184"/>
      <c r="D266" s="180" t="s">
        <v>196</v>
      </c>
      <c r="E266" s="185" t="s">
        <v>1</v>
      </c>
      <c r="F266" s="186" t="s">
        <v>1794</v>
      </c>
      <c r="H266" s="187">
        <v>1808.413</v>
      </c>
      <c r="I266" s="188"/>
      <c r="L266" s="184"/>
      <c r="M266" s="189"/>
      <c r="N266" s="190"/>
      <c r="O266" s="190"/>
      <c r="P266" s="190"/>
      <c r="Q266" s="190"/>
      <c r="R266" s="190"/>
      <c r="S266" s="190"/>
      <c r="T266" s="191"/>
      <c r="AT266" s="185" t="s">
        <v>196</v>
      </c>
      <c r="AU266" s="185" t="s">
        <v>86</v>
      </c>
      <c r="AV266" s="13" t="s">
        <v>88</v>
      </c>
      <c r="AW266" s="13" t="s">
        <v>36</v>
      </c>
      <c r="AX266" s="13" t="s">
        <v>79</v>
      </c>
      <c r="AY266" s="185" t="s">
        <v>184</v>
      </c>
    </row>
    <row r="267" spans="1:65" s="13" customFormat="1" ht="11.25">
      <c r="B267" s="184"/>
      <c r="D267" s="180" t="s">
        <v>196</v>
      </c>
      <c r="E267" s="185" t="s">
        <v>1</v>
      </c>
      <c r="F267" s="186" t="s">
        <v>1795</v>
      </c>
      <c r="H267" s="187">
        <v>214.72</v>
      </c>
      <c r="I267" s="188"/>
      <c r="L267" s="184"/>
      <c r="M267" s="189"/>
      <c r="N267" s="190"/>
      <c r="O267" s="190"/>
      <c r="P267" s="190"/>
      <c r="Q267" s="190"/>
      <c r="R267" s="190"/>
      <c r="S267" s="190"/>
      <c r="T267" s="191"/>
      <c r="AT267" s="185" t="s">
        <v>196</v>
      </c>
      <c r="AU267" s="185" t="s">
        <v>86</v>
      </c>
      <c r="AV267" s="13" t="s">
        <v>88</v>
      </c>
      <c r="AW267" s="13" t="s">
        <v>36</v>
      </c>
      <c r="AX267" s="13" t="s">
        <v>79</v>
      </c>
      <c r="AY267" s="185" t="s">
        <v>184</v>
      </c>
    </row>
    <row r="268" spans="1:65" s="13" customFormat="1" ht="11.25">
      <c r="B268" s="184"/>
      <c r="D268" s="180" t="s">
        <v>196</v>
      </c>
      <c r="E268" s="185" t="s">
        <v>1</v>
      </c>
      <c r="F268" s="186" t="s">
        <v>1796</v>
      </c>
      <c r="H268" s="187">
        <v>489.6</v>
      </c>
      <c r="I268" s="188"/>
      <c r="L268" s="184"/>
      <c r="M268" s="189"/>
      <c r="N268" s="190"/>
      <c r="O268" s="190"/>
      <c r="P268" s="190"/>
      <c r="Q268" s="190"/>
      <c r="R268" s="190"/>
      <c r="S268" s="190"/>
      <c r="T268" s="191"/>
      <c r="AT268" s="185" t="s">
        <v>196</v>
      </c>
      <c r="AU268" s="185" t="s">
        <v>86</v>
      </c>
      <c r="AV268" s="13" t="s">
        <v>88</v>
      </c>
      <c r="AW268" s="13" t="s">
        <v>36</v>
      </c>
      <c r="AX268" s="13" t="s">
        <v>79</v>
      </c>
      <c r="AY268" s="185" t="s">
        <v>184</v>
      </c>
    </row>
    <row r="269" spans="1:65" s="13" customFormat="1" ht="11.25">
      <c r="B269" s="184"/>
      <c r="D269" s="180" t="s">
        <v>196</v>
      </c>
      <c r="E269" s="185" t="s">
        <v>1</v>
      </c>
      <c r="F269" s="186" t="s">
        <v>1797</v>
      </c>
      <c r="H269" s="187">
        <v>70.400000000000006</v>
      </c>
      <c r="I269" s="188"/>
      <c r="L269" s="184"/>
      <c r="M269" s="189"/>
      <c r="N269" s="190"/>
      <c r="O269" s="190"/>
      <c r="P269" s="190"/>
      <c r="Q269" s="190"/>
      <c r="R269" s="190"/>
      <c r="S269" s="190"/>
      <c r="T269" s="191"/>
      <c r="AT269" s="185" t="s">
        <v>196</v>
      </c>
      <c r="AU269" s="185" t="s">
        <v>86</v>
      </c>
      <c r="AV269" s="13" t="s">
        <v>88</v>
      </c>
      <c r="AW269" s="13" t="s">
        <v>36</v>
      </c>
      <c r="AX269" s="13" t="s">
        <v>79</v>
      </c>
      <c r="AY269" s="185" t="s">
        <v>184</v>
      </c>
    </row>
    <row r="270" spans="1:65" s="13" customFormat="1" ht="11.25">
      <c r="B270" s="184"/>
      <c r="D270" s="180" t="s">
        <v>196</v>
      </c>
      <c r="E270" s="185" t="s">
        <v>1</v>
      </c>
      <c r="F270" s="186" t="s">
        <v>1798</v>
      </c>
      <c r="H270" s="187">
        <v>153.97399999999999</v>
      </c>
      <c r="I270" s="188"/>
      <c r="L270" s="184"/>
      <c r="M270" s="189"/>
      <c r="N270" s="190"/>
      <c r="O270" s="190"/>
      <c r="P270" s="190"/>
      <c r="Q270" s="190"/>
      <c r="R270" s="190"/>
      <c r="S270" s="190"/>
      <c r="T270" s="191"/>
      <c r="AT270" s="185" t="s">
        <v>196</v>
      </c>
      <c r="AU270" s="185" t="s">
        <v>86</v>
      </c>
      <c r="AV270" s="13" t="s">
        <v>88</v>
      </c>
      <c r="AW270" s="13" t="s">
        <v>36</v>
      </c>
      <c r="AX270" s="13" t="s">
        <v>79</v>
      </c>
      <c r="AY270" s="185" t="s">
        <v>184</v>
      </c>
    </row>
    <row r="271" spans="1:65" s="14" customFormat="1" ht="11.25">
      <c r="B271" s="192"/>
      <c r="D271" s="180" t="s">
        <v>196</v>
      </c>
      <c r="E271" s="193" t="s">
        <v>1</v>
      </c>
      <c r="F271" s="194" t="s">
        <v>212</v>
      </c>
      <c r="H271" s="195">
        <v>7769.9070000000002</v>
      </c>
      <c r="I271" s="196"/>
      <c r="L271" s="192"/>
      <c r="M271" s="197"/>
      <c r="N271" s="198"/>
      <c r="O271" s="198"/>
      <c r="P271" s="198"/>
      <c r="Q271" s="198"/>
      <c r="R271" s="198"/>
      <c r="S271" s="198"/>
      <c r="T271" s="199"/>
      <c r="AT271" s="193" t="s">
        <v>196</v>
      </c>
      <c r="AU271" s="193" t="s">
        <v>86</v>
      </c>
      <c r="AV271" s="14" t="s">
        <v>192</v>
      </c>
      <c r="AW271" s="14" t="s">
        <v>36</v>
      </c>
      <c r="AX271" s="14" t="s">
        <v>86</v>
      </c>
      <c r="AY271" s="193" t="s">
        <v>184</v>
      </c>
    </row>
    <row r="272" spans="1:65" s="2" customFormat="1" ht="49.15" customHeight="1">
      <c r="A272" s="33"/>
      <c r="B272" s="166"/>
      <c r="C272" s="167" t="s">
        <v>520</v>
      </c>
      <c r="D272" s="167" t="s">
        <v>187</v>
      </c>
      <c r="E272" s="168" t="s">
        <v>567</v>
      </c>
      <c r="F272" s="169" t="s">
        <v>568</v>
      </c>
      <c r="G272" s="170" t="s">
        <v>216</v>
      </c>
      <c r="H272" s="171">
        <v>4229.6729999999998</v>
      </c>
      <c r="I272" s="172"/>
      <c r="J272" s="173">
        <f>ROUND(I272*H272,2)</f>
        <v>0</v>
      </c>
      <c r="K272" s="169" t="s">
        <v>191</v>
      </c>
      <c r="L272" s="34"/>
      <c r="M272" s="174" t="s">
        <v>1</v>
      </c>
      <c r="N272" s="175" t="s">
        <v>44</v>
      </c>
      <c r="O272" s="59"/>
      <c r="P272" s="176">
        <f>O272*H272</f>
        <v>0</v>
      </c>
      <c r="Q272" s="176">
        <v>0</v>
      </c>
      <c r="R272" s="176">
        <f>Q272*H272</f>
        <v>0</v>
      </c>
      <c r="S272" s="176">
        <v>0</v>
      </c>
      <c r="T272" s="177">
        <f>S272*H272</f>
        <v>0</v>
      </c>
      <c r="U272" s="33"/>
      <c r="V272" s="33"/>
      <c r="W272" s="33"/>
      <c r="X272" s="33"/>
      <c r="Y272" s="33"/>
      <c r="Z272" s="33"/>
      <c r="AA272" s="33"/>
      <c r="AB272" s="33"/>
      <c r="AC272" s="33"/>
      <c r="AD272" s="33"/>
      <c r="AE272" s="33"/>
      <c r="AR272" s="178" t="s">
        <v>558</v>
      </c>
      <c r="AT272" s="178" t="s">
        <v>187</v>
      </c>
      <c r="AU272" s="178" t="s">
        <v>86</v>
      </c>
      <c r="AY272" s="18" t="s">
        <v>184</v>
      </c>
      <c r="BE272" s="179">
        <f>IF(N272="základní",J272,0)</f>
        <v>0</v>
      </c>
      <c r="BF272" s="179">
        <f>IF(N272="snížená",J272,0)</f>
        <v>0</v>
      </c>
      <c r="BG272" s="179">
        <f>IF(N272="zákl. přenesená",J272,0)</f>
        <v>0</v>
      </c>
      <c r="BH272" s="179">
        <f>IF(N272="sníž. přenesená",J272,0)</f>
        <v>0</v>
      </c>
      <c r="BI272" s="179">
        <f>IF(N272="nulová",J272,0)</f>
        <v>0</v>
      </c>
      <c r="BJ272" s="18" t="s">
        <v>86</v>
      </c>
      <c r="BK272" s="179">
        <f>ROUND(I272*H272,2)</f>
        <v>0</v>
      </c>
      <c r="BL272" s="18" t="s">
        <v>558</v>
      </c>
      <c r="BM272" s="178" t="s">
        <v>1799</v>
      </c>
    </row>
    <row r="273" spans="1:65" s="2" customFormat="1" ht="19.5">
      <c r="A273" s="33"/>
      <c r="B273" s="34"/>
      <c r="C273" s="33"/>
      <c r="D273" s="180" t="s">
        <v>194</v>
      </c>
      <c r="E273" s="33"/>
      <c r="F273" s="181" t="s">
        <v>560</v>
      </c>
      <c r="G273" s="33"/>
      <c r="H273" s="33"/>
      <c r="I273" s="102"/>
      <c r="J273" s="33"/>
      <c r="K273" s="33"/>
      <c r="L273" s="34"/>
      <c r="M273" s="182"/>
      <c r="N273" s="183"/>
      <c r="O273" s="59"/>
      <c r="P273" s="59"/>
      <c r="Q273" s="59"/>
      <c r="R273" s="59"/>
      <c r="S273" s="59"/>
      <c r="T273" s="60"/>
      <c r="U273" s="33"/>
      <c r="V273" s="33"/>
      <c r="W273" s="33"/>
      <c r="X273" s="33"/>
      <c r="Y273" s="33"/>
      <c r="Z273" s="33"/>
      <c r="AA273" s="33"/>
      <c r="AB273" s="33"/>
      <c r="AC273" s="33"/>
      <c r="AD273" s="33"/>
      <c r="AE273" s="33"/>
      <c r="AT273" s="18" t="s">
        <v>194</v>
      </c>
      <c r="AU273" s="18" t="s">
        <v>86</v>
      </c>
    </row>
    <row r="274" spans="1:65" s="13" customFormat="1" ht="11.25">
      <c r="B274" s="184"/>
      <c r="D274" s="180" t="s">
        <v>196</v>
      </c>
      <c r="E274" s="185" t="s">
        <v>1</v>
      </c>
      <c r="F274" s="186" t="s">
        <v>1800</v>
      </c>
      <c r="H274" s="187">
        <v>3432.1950000000002</v>
      </c>
      <c r="I274" s="188"/>
      <c r="L274" s="184"/>
      <c r="M274" s="189"/>
      <c r="N274" s="190"/>
      <c r="O274" s="190"/>
      <c r="P274" s="190"/>
      <c r="Q274" s="190"/>
      <c r="R274" s="190"/>
      <c r="S274" s="190"/>
      <c r="T274" s="191"/>
      <c r="AT274" s="185" t="s">
        <v>196</v>
      </c>
      <c r="AU274" s="185" t="s">
        <v>86</v>
      </c>
      <c r="AV274" s="13" t="s">
        <v>88</v>
      </c>
      <c r="AW274" s="13" t="s">
        <v>36</v>
      </c>
      <c r="AX274" s="13" t="s">
        <v>79</v>
      </c>
      <c r="AY274" s="185" t="s">
        <v>184</v>
      </c>
    </row>
    <row r="275" spans="1:65" s="13" customFormat="1" ht="11.25">
      <c r="B275" s="184"/>
      <c r="D275" s="180" t="s">
        <v>196</v>
      </c>
      <c r="E275" s="185" t="s">
        <v>1</v>
      </c>
      <c r="F275" s="186" t="s">
        <v>1801</v>
      </c>
      <c r="H275" s="187">
        <v>11.423999999999999</v>
      </c>
      <c r="I275" s="188"/>
      <c r="L275" s="184"/>
      <c r="M275" s="189"/>
      <c r="N275" s="190"/>
      <c r="O275" s="190"/>
      <c r="P275" s="190"/>
      <c r="Q275" s="190"/>
      <c r="R275" s="190"/>
      <c r="S275" s="190"/>
      <c r="T275" s="191"/>
      <c r="AT275" s="185" t="s">
        <v>196</v>
      </c>
      <c r="AU275" s="185" t="s">
        <v>86</v>
      </c>
      <c r="AV275" s="13" t="s">
        <v>88</v>
      </c>
      <c r="AW275" s="13" t="s">
        <v>36</v>
      </c>
      <c r="AX275" s="13" t="s">
        <v>79</v>
      </c>
      <c r="AY275" s="185" t="s">
        <v>184</v>
      </c>
    </row>
    <row r="276" spans="1:65" s="13" customFormat="1" ht="11.25">
      <c r="B276" s="184"/>
      <c r="D276" s="180" t="s">
        <v>196</v>
      </c>
      <c r="E276" s="185" t="s">
        <v>1</v>
      </c>
      <c r="F276" s="186" t="s">
        <v>1802</v>
      </c>
      <c r="H276" s="187">
        <v>11.423999999999999</v>
      </c>
      <c r="I276" s="188"/>
      <c r="L276" s="184"/>
      <c r="M276" s="189"/>
      <c r="N276" s="190"/>
      <c r="O276" s="190"/>
      <c r="P276" s="190"/>
      <c r="Q276" s="190"/>
      <c r="R276" s="190"/>
      <c r="S276" s="190"/>
      <c r="T276" s="191"/>
      <c r="AT276" s="185" t="s">
        <v>196</v>
      </c>
      <c r="AU276" s="185" t="s">
        <v>86</v>
      </c>
      <c r="AV276" s="13" t="s">
        <v>88</v>
      </c>
      <c r="AW276" s="13" t="s">
        <v>36</v>
      </c>
      <c r="AX276" s="13" t="s">
        <v>79</v>
      </c>
      <c r="AY276" s="185" t="s">
        <v>184</v>
      </c>
    </row>
    <row r="277" spans="1:65" s="13" customFormat="1" ht="11.25">
      <c r="B277" s="184"/>
      <c r="D277" s="180" t="s">
        <v>196</v>
      </c>
      <c r="E277" s="185" t="s">
        <v>1</v>
      </c>
      <c r="F277" s="186" t="s">
        <v>1803</v>
      </c>
      <c r="H277" s="187">
        <v>19.71</v>
      </c>
      <c r="I277" s="188"/>
      <c r="L277" s="184"/>
      <c r="M277" s="189"/>
      <c r="N277" s="190"/>
      <c r="O277" s="190"/>
      <c r="P277" s="190"/>
      <c r="Q277" s="190"/>
      <c r="R277" s="190"/>
      <c r="S277" s="190"/>
      <c r="T277" s="191"/>
      <c r="AT277" s="185" t="s">
        <v>196</v>
      </c>
      <c r="AU277" s="185" t="s">
        <v>86</v>
      </c>
      <c r="AV277" s="13" t="s">
        <v>88</v>
      </c>
      <c r="AW277" s="13" t="s">
        <v>36</v>
      </c>
      <c r="AX277" s="13" t="s">
        <v>79</v>
      </c>
      <c r="AY277" s="185" t="s">
        <v>184</v>
      </c>
    </row>
    <row r="278" spans="1:65" s="13" customFormat="1" ht="11.25">
      <c r="B278" s="184"/>
      <c r="D278" s="180" t="s">
        <v>196</v>
      </c>
      <c r="E278" s="185" t="s">
        <v>1</v>
      </c>
      <c r="F278" s="186" t="s">
        <v>1804</v>
      </c>
      <c r="H278" s="187">
        <v>754.92</v>
      </c>
      <c r="I278" s="188"/>
      <c r="L278" s="184"/>
      <c r="M278" s="189"/>
      <c r="N278" s="190"/>
      <c r="O278" s="190"/>
      <c r="P278" s="190"/>
      <c r="Q278" s="190"/>
      <c r="R278" s="190"/>
      <c r="S278" s="190"/>
      <c r="T278" s="191"/>
      <c r="AT278" s="185" t="s">
        <v>196</v>
      </c>
      <c r="AU278" s="185" t="s">
        <v>86</v>
      </c>
      <c r="AV278" s="13" t="s">
        <v>88</v>
      </c>
      <c r="AW278" s="13" t="s">
        <v>36</v>
      </c>
      <c r="AX278" s="13" t="s">
        <v>79</v>
      </c>
      <c r="AY278" s="185" t="s">
        <v>184</v>
      </c>
    </row>
    <row r="279" spans="1:65" s="14" customFormat="1" ht="11.25">
      <c r="B279" s="192"/>
      <c r="D279" s="180" t="s">
        <v>196</v>
      </c>
      <c r="E279" s="193" t="s">
        <v>1</v>
      </c>
      <c r="F279" s="194" t="s">
        <v>212</v>
      </c>
      <c r="H279" s="195">
        <v>4229.6729999999998</v>
      </c>
      <c r="I279" s="196"/>
      <c r="L279" s="192"/>
      <c r="M279" s="197"/>
      <c r="N279" s="198"/>
      <c r="O279" s="198"/>
      <c r="P279" s="198"/>
      <c r="Q279" s="198"/>
      <c r="R279" s="198"/>
      <c r="S279" s="198"/>
      <c r="T279" s="199"/>
      <c r="AT279" s="193" t="s">
        <v>196</v>
      </c>
      <c r="AU279" s="193" t="s">
        <v>86</v>
      </c>
      <c r="AV279" s="14" t="s">
        <v>192</v>
      </c>
      <c r="AW279" s="14" t="s">
        <v>36</v>
      </c>
      <c r="AX279" s="14" t="s">
        <v>86</v>
      </c>
      <c r="AY279" s="193" t="s">
        <v>184</v>
      </c>
    </row>
    <row r="280" spans="1:65" s="2" customFormat="1" ht="49.15" customHeight="1">
      <c r="A280" s="33"/>
      <c r="B280" s="166"/>
      <c r="C280" s="167" t="s">
        <v>524</v>
      </c>
      <c r="D280" s="167" t="s">
        <v>187</v>
      </c>
      <c r="E280" s="168" t="s">
        <v>575</v>
      </c>
      <c r="F280" s="169" t="s">
        <v>576</v>
      </c>
      <c r="G280" s="170" t="s">
        <v>216</v>
      </c>
      <c r="H280" s="171">
        <v>1761.48</v>
      </c>
      <c r="I280" s="172"/>
      <c r="J280" s="173">
        <f>ROUND(I280*H280,2)</f>
        <v>0</v>
      </c>
      <c r="K280" s="169" t="s">
        <v>191</v>
      </c>
      <c r="L280" s="34"/>
      <c r="M280" s="174" t="s">
        <v>1</v>
      </c>
      <c r="N280" s="175" t="s">
        <v>44</v>
      </c>
      <c r="O280" s="59"/>
      <c r="P280" s="176">
        <f>O280*H280</f>
        <v>0</v>
      </c>
      <c r="Q280" s="176">
        <v>0</v>
      </c>
      <c r="R280" s="176">
        <f>Q280*H280</f>
        <v>0</v>
      </c>
      <c r="S280" s="176">
        <v>0</v>
      </c>
      <c r="T280" s="177">
        <f>S280*H280</f>
        <v>0</v>
      </c>
      <c r="U280" s="33"/>
      <c r="V280" s="33"/>
      <c r="W280" s="33"/>
      <c r="X280" s="33"/>
      <c r="Y280" s="33"/>
      <c r="Z280" s="33"/>
      <c r="AA280" s="33"/>
      <c r="AB280" s="33"/>
      <c r="AC280" s="33"/>
      <c r="AD280" s="33"/>
      <c r="AE280" s="33"/>
      <c r="AR280" s="178" t="s">
        <v>558</v>
      </c>
      <c r="AT280" s="178" t="s">
        <v>187</v>
      </c>
      <c r="AU280" s="178" t="s">
        <v>86</v>
      </c>
      <c r="AY280" s="18" t="s">
        <v>184</v>
      </c>
      <c r="BE280" s="179">
        <f>IF(N280="základní",J280,0)</f>
        <v>0</v>
      </c>
      <c r="BF280" s="179">
        <f>IF(N280="snížená",J280,0)</f>
        <v>0</v>
      </c>
      <c r="BG280" s="179">
        <f>IF(N280="zákl. přenesená",J280,0)</f>
        <v>0</v>
      </c>
      <c r="BH280" s="179">
        <f>IF(N280="sníž. přenesená",J280,0)</f>
        <v>0</v>
      </c>
      <c r="BI280" s="179">
        <f>IF(N280="nulová",J280,0)</f>
        <v>0</v>
      </c>
      <c r="BJ280" s="18" t="s">
        <v>86</v>
      </c>
      <c r="BK280" s="179">
        <f>ROUND(I280*H280,2)</f>
        <v>0</v>
      </c>
      <c r="BL280" s="18" t="s">
        <v>558</v>
      </c>
      <c r="BM280" s="178" t="s">
        <v>1805</v>
      </c>
    </row>
    <row r="281" spans="1:65" s="2" customFormat="1" ht="19.5">
      <c r="A281" s="33"/>
      <c r="B281" s="34"/>
      <c r="C281" s="33"/>
      <c r="D281" s="180" t="s">
        <v>194</v>
      </c>
      <c r="E281" s="33"/>
      <c r="F281" s="181" t="s">
        <v>560</v>
      </c>
      <c r="G281" s="33"/>
      <c r="H281" s="33"/>
      <c r="I281" s="102"/>
      <c r="J281" s="33"/>
      <c r="K281" s="33"/>
      <c r="L281" s="34"/>
      <c r="M281" s="182"/>
      <c r="N281" s="183"/>
      <c r="O281" s="59"/>
      <c r="P281" s="59"/>
      <c r="Q281" s="59"/>
      <c r="R281" s="59"/>
      <c r="S281" s="59"/>
      <c r="T281" s="60"/>
      <c r="U281" s="33"/>
      <c r="V281" s="33"/>
      <c r="W281" s="33"/>
      <c r="X281" s="33"/>
      <c r="Y281" s="33"/>
      <c r="Z281" s="33"/>
      <c r="AA281" s="33"/>
      <c r="AB281" s="33"/>
      <c r="AC281" s="33"/>
      <c r="AD281" s="33"/>
      <c r="AE281" s="33"/>
      <c r="AT281" s="18" t="s">
        <v>194</v>
      </c>
      <c r="AU281" s="18" t="s">
        <v>86</v>
      </c>
    </row>
    <row r="282" spans="1:65" s="13" customFormat="1" ht="11.25">
      <c r="B282" s="184"/>
      <c r="D282" s="180" t="s">
        <v>196</v>
      </c>
      <c r="E282" s="185" t="s">
        <v>1</v>
      </c>
      <c r="F282" s="186" t="s">
        <v>1806</v>
      </c>
      <c r="H282" s="187">
        <v>1761.48</v>
      </c>
      <c r="I282" s="188"/>
      <c r="L282" s="184"/>
      <c r="M282" s="189"/>
      <c r="N282" s="190"/>
      <c r="O282" s="190"/>
      <c r="P282" s="190"/>
      <c r="Q282" s="190"/>
      <c r="R282" s="190"/>
      <c r="S282" s="190"/>
      <c r="T282" s="191"/>
      <c r="AT282" s="185" t="s">
        <v>196</v>
      </c>
      <c r="AU282" s="185" t="s">
        <v>86</v>
      </c>
      <c r="AV282" s="13" t="s">
        <v>88</v>
      </c>
      <c r="AW282" s="13" t="s">
        <v>36</v>
      </c>
      <c r="AX282" s="13" t="s">
        <v>86</v>
      </c>
      <c r="AY282" s="185" t="s">
        <v>184</v>
      </c>
    </row>
    <row r="283" spans="1:65" s="2" customFormat="1" ht="62.65" customHeight="1">
      <c r="A283" s="33"/>
      <c r="B283" s="166"/>
      <c r="C283" s="167" t="s">
        <v>529</v>
      </c>
      <c r="D283" s="167" t="s">
        <v>187</v>
      </c>
      <c r="E283" s="168" t="s">
        <v>580</v>
      </c>
      <c r="F283" s="169" t="s">
        <v>581</v>
      </c>
      <c r="G283" s="170" t="s">
        <v>216</v>
      </c>
      <c r="H283" s="171">
        <v>1108.7190000000001</v>
      </c>
      <c r="I283" s="172"/>
      <c r="J283" s="173">
        <f>ROUND(I283*H283,2)</f>
        <v>0</v>
      </c>
      <c r="K283" s="169" t="s">
        <v>191</v>
      </c>
      <c r="L283" s="34"/>
      <c r="M283" s="174" t="s">
        <v>1</v>
      </c>
      <c r="N283" s="175" t="s">
        <v>44</v>
      </c>
      <c r="O283" s="59"/>
      <c r="P283" s="176">
        <f>O283*H283</f>
        <v>0</v>
      </c>
      <c r="Q283" s="176">
        <v>0</v>
      </c>
      <c r="R283" s="176">
        <f>Q283*H283</f>
        <v>0</v>
      </c>
      <c r="S283" s="176">
        <v>0</v>
      </c>
      <c r="T283" s="177">
        <f>S283*H283</f>
        <v>0</v>
      </c>
      <c r="U283" s="33"/>
      <c r="V283" s="33"/>
      <c r="W283" s="33"/>
      <c r="X283" s="33"/>
      <c r="Y283" s="33"/>
      <c r="Z283" s="33"/>
      <c r="AA283" s="33"/>
      <c r="AB283" s="33"/>
      <c r="AC283" s="33"/>
      <c r="AD283" s="33"/>
      <c r="AE283" s="33"/>
      <c r="AR283" s="178" t="s">
        <v>558</v>
      </c>
      <c r="AT283" s="178" t="s">
        <v>187</v>
      </c>
      <c r="AU283" s="178" t="s">
        <v>86</v>
      </c>
      <c r="AY283" s="18" t="s">
        <v>184</v>
      </c>
      <c r="BE283" s="179">
        <f>IF(N283="základní",J283,0)</f>
        <v>0</v>
      </c>
      <c r="BF283" s="179">
        <f>IF(N283="snížená",J283,0)</f>
        <v>0</v>
      </c>
      <c r="BG283" s="179">
        <f>IF(N283="zákl. přenesená",J283,0)</f>
        <v>0</v>
      </c>
      <c r="BH283" s="179">
        <f>IF(N283="sníž. přenesená",J283,0)</f>
        <v>0</v>
      </c>
      <c r="BI283" s="179">
        <f>IF(N283="nulová",J283,0)</f>
        <v>0</v>
      </c>
      <c r="BJ283" s="18" t="s">
        <v>86</v>
      </c>
      <c r="BK283" s="179">
        <f>ROUND(I283*H283,2)</f>
        <v>0</v>
      </c>
      <c r="BL283" s="18" t="s">
        <v>558</v>
      </c>
      <c r="BM283" s="178" t="s">
        <v>1807</v>
      </c>
    </row>
    <row r="284" spans="1:65" s="2" customFormat="1" ht="19.5">
      <c r="A284" s="33"/>
      <c r="B284" s="34"/>
      <c r="C284" s="33"/>
      <c r="D284" s="180" t="s">
        <v>194</v>
      </c>
      <c r="E284" s="33"/>
      <c r="F284" s="181" t="s">
        <v>560</v>
      </c>
      <c r="G284" s="33"/>
      <c r="H284" s="33"/>
      <c r="I284" s="102"/>
      <c r="J284" s="33"/>
      <c r="K284" s="33"/>
      <c r="L284" s="34"/>
      <c r="M284" s="182"/>
      <c r="N284" s="183"/>
      <c r="O284" s="59"/>
      <c r="P284" s="59"/>
      <c r="Q284" s="59"/>
      <c r="R284" s="59"/>
      <c r="S284" s="59"/>
      <c r="T284" s="60"/>
      <c r="U284" s="33"/>
      <c r="V284" s="33"/>
      <c r="W284" s="33"/>
      <c r="X284" s="33"/>
      <c r="Y284" s="33"/>
      <c r="Z284" s="33"/>
      <c r="AA284" s="33"/>
      <c r="AB284" s="33"/>
      <c r="AC284" s="33"/>
      <c r="AD284" s="33"/>
      <c r="AE284" s="33"/>
      <c r="AT284" s="18" t="s">
        <v>194</v>
      </c>
      <c r="AU284" s="18" t="s">
        <v>86</v>
      </c>
    </row>
    <row r="285" spans="1:65" s="13" customFormat="1" ht="11.25">
      <c r="B285" s="184"/>
      <c r="D285" s="180" t="s">
        <v>196</v>
      </c>
      <c r="E285" s="185" t="s">
        <v>1</v>
      </c>
      <c r="F285" s="186" t="s">
        <v>1808</v>
      </c>
      <c r="H285" s="187">
        <v>133.38</v>
      </c>
      <c r="I285" s="188"/>
      <c r="L285" s="184"/>
      <c r="M285" s="189"/>
      <c r="N285" s="190"/>
      <c r="O285" s="190"/>
      <c r="P285" s="190"/>
      <c r="Q285" s="190"/>
      <c r="R285" s="190"/>
      <c r="S285" s="190"/>
      <c r="T285" s="191"/>
      <c r="AT285" s="185" t="s">
        <v>196</v>
      </c>
      <c r="AU285" s="185" t="s">
        <v>86</v>
      </c>
      <c r="AV285" s="13" t="s">
        <v>88</v>
      </c>
      <c r="AW285" s="13" t="s">
        <v>36</v>
      </c>
      <c r="AX285" s="13" t="s">
        <v>79</v>
      </c>
      <c r="AY285" s="185" t="s">
        <v>184</v>
      </c>
    </row>
    <row r="286" spans="1:65" s="13" customFormat="1" ht="11.25">
      <c r="B286" s="184"/>
      <c r="D286" s="180" t="s">
        <v>196</v>
      </c>
      <c r="E286" s="185" t="s">
        <v>1</v>
      </c>
      <c r="F286" s="186" t="s">
        <v>1809</v>
      </c>
      <c r="H286" s="187">
        <v>569.08799999999997</v>
      </c>
      <c r="I286" s="188"/>
      <c r="L286" s="184"/>
      <c r="M286" s="189"/>
      <c r="N286" s="190"/>
      <c r="O286" s="190"/>
      <c r="P286" s="190"/>
      <c r="Q286" s="190"/>
      <c r="R286" s="190"/>
      <c r="S286" s="190"/>
      <c r="T286" s="191"/>
      <c r="AT286" s="185" t="s">
        <v>196</v>
      </c>
      <c r="AU286" s="185" t="s">
        <v>86</v>
      </c>
      <c r="AV286" s="13" t="s">
        <v>88</v>
      </c>
      <c r="AW286" s="13" t="s">
        <v>36</v>
      </c>
      <c r="AX286" s="13" t="s">
        <v>79</v>
      </c>
      <c r="AY286" s="185" t="s">
        <v>184</v>
      </c>
    </row>
    <row r="287" spans="1:65" s="13" customFormat="1" ht="11.25">
      <c r="B287" s="184"/>
      <c r="D287" s="180" t="s">
        <v>196</v>
      </c>
      <c r="E287" s="185" t="s">
        <v>1</v>
      </c>
      <c r="F287" s="186" t="s">
        <v>1810</v>
      </c>
      <c r="H287" s="187">
        <v>18.318000000000001</v>
      </c>
      <c r="I287" s="188"/>
      <c r="L287" s="184"/>
      <c r="M287" s="189"/>
      <c r="N287" s="190"/>
      <c r="O287" s="190"/>
      <c r="P287" s="190"/>
      <c r="Q287" s="190"/>
      <c r="R287" s="190"/>
      <c r="S287" s="190"/>
      <c r="T287" s="191"/>
      <c r="AT287" s="185" t="s">
        <v>196</v>
      </c>
      <c r="AU287" s="185" t="s">
        <v>86</v>
      </c>
      <c r="AV287" s="13" t="s">
        <v>88</v>
      </c>
      <c r="AW287" s="13" t="s">
        <v>36</v>
      </c>
      <c r="AX287" s="13" t="s">
        <v>79</v>
      </c>
      <c r="AY287" s="185" t="s">
        <v>184</v>
      </c>
    </row>
    <row r="288" spans="1:65" s="13" customFormat="1" ht="11.25">
      <c r="B288" s="184"/>
      <c r="D288" s="180" t="s">
        <v>196</v>
      </c>
      <c r="E288" s="185" t="s">
        <v>1</v>
      </c>
      <c r="F288" s="186" t="s">
        <v>1811</v>
      </c>
      <c r="H288" s="187">
        <v>387.93299999999999</v>
      </c>
      <c r="I288" s="188"/>
      <c r="L288" s="184"/>
      <c r="M288" s="189"/>
      <c r="N288" s="190"/>
      <c r="O288" s="190"/>
      <c r="P288" s="190"/>
      <c r="Q288" s="190"/>
      <c r="R288" s="190"/>
      <c r="S288" s="190"/>
      <c r="T288" s="191"/>
      <c r="AT288" s="185" t="s">
        <v>196</v>
      </c>
      <c r="AU288" s="185" t="s">
        <v>86</v>
      </c>
      <c r="AV288" s="13" t="s">
        <v>88</v>
      </c>
      <c r="AW288" s="13" t="s">
        <v>36</v>
      </c>
      <c r="AX288" s="13" t="s">
        <v>79</v>
      </c>
      <c r="AY288" s="185" t="s">
        <v>184</v>
      </c>
    </row>
    <row r="289" spans="1:65" s="14" customFormat="1" ht="11.25">
      <c r="B289" s="192"/>
      <c r="D289" s="180" t="s">
        <v>196</v>
      </c>
      <c r="E289" s="193" t="s">
        <v>1</v>
      </c>
      <c r="F289" s="194" t="s">
        <v>212</v>
      </c>
      <c r="H289" s="195">
        <v>1108.7190000000001</v>
      </c>
      <c r="I289" s="196"/>
      <c r="L289" s="192"/>
      <c r="M289" s="197"/>
      <c r="N289" s="198"/>
      <c r="O289" s="198"/>
      <c r="P289" s="198"/>
      <c r="Q289" s="198"/>
      <c r="R289" s="198"/>
      <c r="S289" s="198"/>
      <c r="T289" s="199"/>
      <c r="AT289" s="193" t="s">
        <v>196</v>
      </c>
      <c r="AU289" s="193" t="s">
        <v>86</v>
      </c>
      <c r="AV289" s="14" t="s">
        <v>192</v>
      </c>
      <c r="AW289" s="14" t="s">
        <v>36</v>
      </c>
      <c r="AX289" s="14" t="s">
        <v>86</v>
      </c>
      <c r="AY289" s="193" t="s">
        <v>184</v>
      </c>
    </row>
    <row r="290" spans="1:65" s="2" customFormat="1" ht="62.65" customHeight="1">
      <c r="A290" s="33"/>
      <c r="B290" s="166"/>
      <c r="C290" s="167" t="s">
        <v>534</v>
      </c>
      <c r="D290" s="167" t="s">
        <v>187</v>
      </c>
      <c r="E290" s="168" t="s">
        <v>589</v>
      </c>
      <c r="F290" s="169" t="s">
        <v>590</v>
      </c>
      <c r="G290" s="170" t="s">
        <v>216</v>
      </c>
      <c r="H290" s="171">
        <v>52.78</v>
      </c>
      <c r="I290" s="172"/>
      <c r="J290" s="173">
        <f>ROUND(I290*H290,2)</f>
        <v>0</v>
      </c>
      <c r="K290" s="169" t="s">
        <v>191</v>
      </c>
      <c r="L290" s="34"/>
      <c r="M290" s="174" t="s">
        <v>1</v>
      </c>
      <c r="N290" s="175" t="s">
        <v>44</v>
      </c>
      <c r="O290" s="59"/>
      <c r="P290" s="176">
        <f>O290*H290</f>
        <v>0</v>
      </c>
      <c r="Q290" s="176">
        <v>0</v>
      </c>
      <c r="R290" s="176">
        <f>Q290*H290</f>
        <v>0</v>
      </c>
      <c r="S290" s="176">
        <v>0</v>
      </c>
      <c r="T290" s="177">
        <f>S290*H290</f>
        <v>0</v>
      </c>
      <c r="U290" s="33"/>
      <c r="V290" s="33"/>
      <c r="W290" s="33"/>
      <c r="X290" s="33"/>
      <c r="Y290" s="33"/>
      <c r="Z290" s="33"/>
      <c r="AA290" s="33"/>
      <c r="AB290" s="33"/>
      <c r="AC290" s="33"/>
      <c r="AD290" s="33"/>
      <c r="AE290" s="33"/>
      <c r="AR290" s="178" t="s">
        <v>558</v>
      </c>
      <c r="AT290" s="178" t="s">
        <v>187</v>
      </c>
      <c r="AU290" s="178" t="s">
        <v>86</v>
      </c>
      <c r="AY290" s="18" t="s">
        <v>184</v>
      </c>
      <c r="BE290" s="179">
        <f>IF(N290="základní",J290,0)</f>
        <v>0</v>
      </c>
      <c r="BF290" s="179">
        <f>IF(N290="snížená",J290,0)</f>
        <v>0</v>
      </c>
      <c r="BG290" s="179">
        <f>IF(N290="zákl. přenesená",J290,0)</f>
        <v>0</v>
      </c>
      <c r="BH290" s="179">
        <f>IF(N290="sníž. přenesená",J290,0)</f>
        <v>0</v>
      </c>
      <c r="BI290" s="179">
        <f>IF(N290="nulová",J290,0)</f>
        <v>0</v>
      </c>
      <c r="BJ290" s="18" t="s">
        <v>86</v>
      </c>
      <c r="BK290" s="179">
        <f>ROUND(I290*H290,2)</f>
        <v>0</v>
      </c>
      <c r="BL290" s="18" t="s">
        <v>558</v>
      </c>
      <c r="BM290" s="178" t="s">
        <v>1812</v>
      </c>
    </row>
    <row r="291" spans="1:65" s="2" customFormat="1" ht="19.5">
      <c r="A291" s="33"/>
      <c r="B291" s="34"/>
      <c r="C291" s="33"/>
      <c r="D291" s="180" t="s">
        <v>194</v>
      </c>
      <c r="E291" s="33"/>
      <c r="F291" s="181" t="s">
        <v>560</v>
      </c>
      <c r="G291" s="33"/>
      <c r="H291" s="33"/>
      <c r="I291" s="102"/>
      <c r="J291" s="33"/>
      <c r="K291" s="33"/>
      <c r="L291" s="34"/>
      <c r="M291" s="182"/>
      <c r="N291" s="183"/>
      <c r="O291" s="59"/>
      <c r="P291" s="59"/>
      <c r="Q291" s="59"/>
      <c r="R291" s="59"/>
      <c r="S291" s="59"/>
      <c r="T291" s="60"/>
      <c r="U291" s="33"/>
      <c r="V291" s="33"/>
      <c r="W291" s="33"/>
      <c r="X291" s="33"/>
      <c r="Y291" s="33"/>
      <c r="Z291" s="33"/>
      <c r="AA291" s="33"/>
      <c r="AB291" s="33"/>
      <c r="AC291" s="33"/>
      <c r="AD291" s="33"/>
      <c r="AE291" s="33"/>
      <c r="AT291" s="18" t="s">
        <v>194</v>
      </c>
      <c r="AU291" s="18" t="s">
        <v>86</v>
      </c>
    </row>
    <row r="292" spans="1:65" s="13" customFormat="1" ht="22.5">
      <c r="B292" s="184"/>
      <c r="D292" s="180" t="s">
        <v>196</v>
      </c>
      <c r="E292" s="185" t="s">
        <v>1</v>
      </c>
      <c r="F292" s="186" t="s">
        <v>1813</v>
      </c>
      <c r="H292" s="187">
        <v>52.78</v>
      </c>
      <c r="I292" s="188"/>
      <c r="L292" s="184"/>
      <c r="M292" s="189"/>
      <c r="N292" s="190"/>
      <c r="O292" s="190"/>
      <c r="P292" s="190"/>
      <c r="Q292" s="190"/>
      <c r="R292" s="190"/>
      <c r="S292" s="190"/>
      <c r="T292" s="191"/>
      <c r="AT292" s="185" t="s">
        <v>196</v>
      </c>
      <c r="AU292" s="185" t="s">
        <v>86</v>
      </c>
      <c r="AV292" s="13" t="s">
        <v>88</v>
      </c>
      <c r="AW292" s="13" t="s">
        <v>36</v>
      </c>
      <c r="AX292" s="13" t="s">
        <v>86</v>
      </c>
      <c r="AY292" s="185" t="s">
        <v>184</v>
      </c>
    </row>
    <row r="293" spans="1:65" s="2" customFormat="1" ht="62.65" customHeight="1">
      <c r="A293" s="33"/>
      <c r="B293" s="166"/>
      <c r="C293" s="167" t="s">
        <v>414</v>
      </c>
      <c r="D293" s="167" t="s">
        <v>187</v>
      </c>
      <c r="E293" s="168" t="s">
        <v>595</v>
      </c>
      <c r="F293" s="169" t="s">
        <v>596</v>
      </c>
      <c r="G293" s="170" t="s">
        <v>216</v>
      </c>
      <c r="H293" s="171">
        <v>4.5410000000000004</v>
      </c>
      <c r="I293" s="172"/>
      <c r="J293" s="173">
        <f>ROUND(I293*H293,2)</f>
        <v>0</v>
      </c>
      <c r="K293" s="169" t="s">
        <v>191</v>
      </c>
      <c r="L293" s="34"/>
      <c r="M293" s="174" t="s">
        <v>1</v>
      </c>
      <c r="N293" s="175" t="s">
        <v>44</v>
      </c>
      <c r="O293" s="59"/>
      <c r="P293" s="176">
        <f>O293*H293</f>
        <v>0</v>
      </c>
      <c r="Q293" s="176">
        <v>0</v>
      </c>
      <c r="R293" s="176">
        <f>Q293*H293</f>
        <v>0</v>
      </c>
      <c r="S293" s="176">
        <v>0</v>
      </c>
      <c r="T293" s="177">
        <f>S293*H293</f>
        <v>0</v>
      </c>
      <c r="U293" s="33"/>
      <c r="V293" s="33"/>
      <c r="W293" s="33"/>
      <c r="X293" s="33"/>
      <c r="Y293" s="33"/>
      <c r="Z293" s="33"/>
      <c r="AA293" s="33"/>
      <c r="AB293" s="33"/>
      <c r="AC293" s="33"/>
      <c r="AD293" s="33"/>
      <c r="AE293" s="33"/>
      <c r="AR293" s="178" t="s">
        <v>558</v>
      </c>
      <c r="AT293" s="178" t="s">
        <v>187</v>
      </c>
      <c r="AU293" s="178" t="s">
        <v>86</v>
      </c>
      <c r="AY293" s="18" t="s">
        <v>184</v>
      </c>
      <c r="BE293" s="179">
        <f>IF(N293="základní",J293,0)</f>
        <v>0</v>
      </c>
      <c r="BF293" s="179">
        <f>IF(N293="snížená",J293,0)</f>
        <v>0</v>
      </c>
      <c r="BG293" s="179">
        <f>IF(N293="zákl. přenesená",J293,0)</f>
        <v>0</v>
      </c>
      <c r="BH293" s="179">
        <f>IF(N293="sníž. přenesená",J293,0)</f>
        <v>0</v>
      </c>
      <c r="BI293" s="179">
        <f>IF(N293="nulová",J293,0)</f>
        <v>0</v>
      </c>
      <c r="BJ293" s="18" t="s">
        <v>86</v>
      </c>
      <c r="BK293" s="179">
        <f>ROUND(I293*H293,2)</f>
        <v>0</v>
      </c>
      <c r="BL293" s="18" t="s">
        <v>558</v>
      </c>
      <c r="BM293" s="178" t="s">
        <v>1814</v>
      </c>
    </row>
    <row r="294" spans="1:65" s="2" customFormat="1" ht="19.5">
      <c r="A294" s="33"/>
      <c r="B294" s="34"/>
      <c r="C294" s="33"/>
      <c r="D294" s="180" t="s">
        <v>194</v>
      </c>
      <c r="E294" s="33"/>
      <c r="F294" s="181" t="s">
        <v>560</v>
      </c>
      <c r="G294" s="33"/>
      <c r="H294" s="33"/>
      <c r="I294" s="102"/>
      <c r="J294" s="33"/>
      <c r="K294" s="33"/>
      <c r="L294" s="34"/>
      <c r="M294" s="182"/>
      <c r="N294" s="183"/>
      <c r="O294" s="59"/>
      <c r="P294" s="59"/>
      <c r="Q294" s="59"/>
      <c r="R294" s="59"/>
      <c r="S294" s="59"/>
      <c r="T294" s="60"/>
      <c r="U294" s="33"/>
      <c r="V294" s="33"/>
      <c r="W294" s="33"/>
      <c r="X294" s="33"/>
      <c r="Y294" s="33"/>
      <c r="Z294" s="33"/>
      <c r="AA294" s="33"/>
      <c r="AB294" s="33"/>
      <c r="AC294" s="33"/>
      <c r="AD294" s="33"/>
      <c r="AE294" s="33"/>
      <c r="AT294" s="18" t="s">
        <v>194</v>
      </c>
      <c r="AU294" s="18" t="s">
        <v>86</v>
      </c>
    </row>
    <row r="295" spans="1:65" s="13" customFormat="1" ht="11.25">
      <c r="B295" s="184"/>
      <c r="D295" s="180" t="s">
        <v>196</v>
      </c>
      <c r="E295" s="185" t="s">
        <v>1</v>
      </c>
      <c r="F295" s="186" t="s">
        <v>1815</v>
      </c>
      <c r="H295" s="187">
        <v>8.0000000000000002E-3</v>
      </c>
      <c r="I295" s="188"/>
      <c r="L295" s="184"/>
      <c r="M295" s="189"/>
      <c r="N295" s="190"/>
      <c r="O295" s="190"/>
      <c r="P295" s="190"/>
      <c r="Q295" s="190"/>
      <c r="R295" s="190"/>
      <c r="S295" s="190"/>
      <c r="T295" s="191"/>
      <c r="AT295" s="185" t="s">
        <v>196</v>
      </c>
      <c r="AU295" s="185" t="s">
        <v>86</v>
      </c>
      <c r="AV295" s="13" t="s">
        <v>88</v>
      </c>
      <c r="AW295" s="13" t="s">
        <v>36</v>
      </c>
      <c r="AX295" s="13" t="s">
        <v>79</v>
      </c>
      <c r="AY295" s="185" t="s">
        <v>184</v>
      </c>
    </row>
    <row r="296" spans="1:65" s="13" customFormat="1" ht="11.25">
      <c r="B296" s="184"/>
      <c r="D296" s="180" t="s">
        <v>196</v>
      </c>
      <c r="E296" s="185" t="s">
        <v>1</v>
      </c>
      <c r="F296" s="186" t="s">
        <v>1816</v>
      </c>
      <c r="H296" s="187">
        <v>0.6</v>
      </c>
      <c r="I296" s="188"/>
      <c r="L296" s="184"/>
      <c r="M296" s="189"/>
      <c r="N296" s="190"/>
      <c r="O296" s="190"/>
      <c r="P296" s="190"/>
      <c r="Q296" s="190"/>
      <c r="R296" s="190"/>
      <c r="S296" s="190"/>
      <c r="T296" s="191"/>
      <c r="AT296" s="185" t="s">
        <v>196</v>
      </c>
      <c r="AU296" s="185" t="s">
        <v>86</v>
      </c>
      <c r="AV296" s="13" t="s">
        <v>88</v>
      </c>
      <c r="AW296" s="13" t="s">
        <v>36</v>
      </c>
      <c r="AX296" s="13" t="s">
        <v>79</v>
      </c>
      <c r="AY296" s="185" t="s">
        <v>184</v>
      </c>
    </row>
    <row r="297" spans="1:65" s="13" customFormat="1" ht="11.25">
      <c r="B297" s="184"/>
      <c r="D297" s="180" t="s">
        <v>196</v>
      </c>
      <c r="E297" s="185" t="s">
        <v>1</v>
      </c>
      <c r="F297" s="186" t="s">
        <v>1817</v>
      </c>
      <c r="H297" s="187">
        <v>1.002</v>
      </c>
      <c r="I297" s="188"/>
      <c r="L297" s="184"/>
      <c r="M297" s="189"/>
      <c r="N297" s="190"/>
      <c r="O297" s="190"/>
      <c r="P297" s="190"/>
      <c r="Q297" s="190"/>
      <c r="R297" s="190"/>
      <c r="S297" s="190"/>
      <c r="T297" s="191"/>
      <c r="AT297" s="185" t="s">
        <v>196</v>
      </c>
      <c r="AU297" s="185" t="s">
        <v>86</v>
      </c>
      <c r="AV297" s="13" t="s">
        <v>88</v>
      </c>
      <c r="AW297" s="13" t="s">
        <v>36</v>
      </c>
      <c r="AX297" s="13" t="s">
        <v>79</v>
      </c>
      <c r="AY297" s="185" t="s">
        <v>184</v>
      </c>
    </row>
    <row r="298" spans="1:65" s="13" customFormat="1" ht="11.25">
      <c r="B298" s="184"/>
      <c r="D298" s="180" t="s">
        <v>196</v>
      </c>
      <c r="E298" s="185" t="s">
        <v>1</v>
      </c>
      <c r="F298" s="186" t="s">
        <v>1818</v>
      </c>
      <c r="H298" s="187">
        <v>0.28599999999999998</v>
      </c>
      <c r="I298" s="188"/>
      <c r="L298" s="184"/>
      <c r="M298" s="189"/>
      <c r="N298" s="190"/>
      <c r="O298" s="190"/>
      <c r="P298" s="190"/>
      <c r="Q298" s="190"/>
      <c r="R298" s="190"/>
      <c r="S298" s="190"/>
      <c r="T298" s="191"/>
      <c r="AT298" s="185" t="s">
        <v>196</v>
      </c>
      <c r="AU298" s="185" t="s">
        <v>86</v>
      </c>
      <c r="AV298" s="13" t="s">
        <v>88</v>
      </c>
      <c r="AW298" s="13" t="s">
        <v>36</v>
      </c>
      <c r="AX298" s="13" t="s">
        <v>79</v>
      </c>
      <c r="AY298" s="185" t="s">
        <v>184</v>
      </c>
    </row>
    <row r="299" spans="1:65" s="13" customFormat="1" ht="11.25">
      <c r="B299" s="184"/>
      <c r="D299" s="180" t="s">
        <v>196</v>
      </c>
      <c r="E299" s="185" t="s">
        <v>1</v>
      </c>
      <c r="F299" s="186" t="s">
        <v>1819</v>
      </c>
      <c r="H299" s="187">
        <v>2.645</v>
      </c>
      <c r="I299" s="188"/>
      <c r="L299" s="184"/>
      <c r="M299" s="189"/>
      <c r="N299" s="190"/>
      <c r="O299" s="190"/>
      <c r="P299" s="190"/>
      <c r="Q299" s="190"/>
      <c r="R299" s="190"/>
      <c r="S299" s="190"/>
      <c r="T299" s="191"/>
      <c r="AT299" s="185" t="s">
        <v>196</v>
      </c>
      <c r="AU299" s="185" t="s">
        <v>86</v>
      </c>
      <c r="AV299" s="13" t="s">
        <v>88</v>
      </c>
      <c r="AW299" s="13" t="s">
        <v>36</v>
      </c>
      <c r="AX299" s="13" t="s">
        <v>79</v>
      </c>
      <c r="AY299" s="185" t="s">
        <v>184</v>
      </c>
    </row>
    <row r="300" spans="1:65" s="14" customFormat="1" ht="11.25">
      <c r="B300" s="192"/>
      <c r="D300" s="180" t="s">
        <v>196</v>
      </c>
      <c r="E300" s="193" t="s">
        <v>1</v>
      </c>
      <c r="F300" s="194" t="s">
        <v>212</v>
      </c>
      <c r="H300" s="195">
        <v>4.5410000000000004</v>
      </c>
      <c r="I300" s="196"/>
      <c r="L300" s="192"/>
      <c r="M300" s="197"/>
      <c r="N300" s="198"/>
      <c r="O300" s="198"/>
      <c r="P300" s="198"/>
      <c r="Q300" s="198"/>
      <c r="R300" s="198"/>
      <c r="S300" s="198"/>
      <c r="T300" s="199"/>
      <c r="AT300" s="193" t="s">
        <v>196</v>
      </c>
      <c r="AU300" s="193" t="s">
        <v>86</v>
      </c>
      <c r="AV300" s="14" t="s">
        <v>192</v>
      </c>
      <c r="AW300" s="14" t="s">
        <v>36</v>
      </c>
      <c r="AX300" s="14" t="s">
        <v>86</v>
      </c>
      <c r="AY300" s="193" t="s">
        <v>184</v>
      </c>
    </row>
    <row r="301" spans="1:65" s="2" customFormat="1" ht="62.65" customHeight="1">
      <c r="A301" s="33"/>
      <c r="B301" s="166"/>
      <c r="C301" s="167" t="s">
        <v>543</v>
      </c>
      <c r="D301" s="167" t="s">
        <v>187</v>
      </c>
      <c r="E301" s="168" t="s">
        <v>610</v>
      </c>
      <c r="F301" s="169" t="s">
        <v>611</v>
      </c>
      <c r="G301" s="170" t="s">
        <v>216</v>
      </c>
      <c r="H301" s="171">
        <v>8.0299999999999994</v>
      </c>
      <c r="I301" s="172"/>
      <c r="J301" s="173">
        <f>ROUND(I301*H301,2)</f>
        <v>0</v>
      </c>
      <c r="K301" s="169" t="s">
        <v>191</v>
      </c>
      <c r="L301" s="34"/>
      <c r="M301" s="174" t="s">
        <v>1</v>
      </c>
      <c r="N301" s="175" t="s">
        <v>44</v>
      </c>
      <c r="O301" s="59"/>
      <c r="P301" s="176">
        <f>O301*H301</f>
        <v>0</v>
      </c>
      <c r="Q301" s="176">
        <v>0</v>
      </c>
      <c r="R301" s="176">
        <f>Q301*H301</f>
        <v>0</v>
      </c>
      <c r="S301" s="176">
        <v>0</v>
      </c>
      <c r="T301" s="177">
        <f>S301*H301</f>
        <v>0</v>
      </c>
      <c r="U301" s="33"/>
      <c r="V301" s="33"/>
      <c r="W301" s="33"/>
      <c r="X301" s="33"/>
      <c r="Y301" s="33"/>
      <c r="Z301" s="33"/>
      <c r="AA301" s="33"/>
      <c r="AB301" s="33"/>
      <c r="AC301" s="33"/>
      <c r="AD301" s="33"/>
      <c r="AE301" s="33"/>
      <c r="AR301" s="178" t="s">
        <v>558</v>
      </c>
      <c r="AT301" s="178" t="s">
        <v>187</v>
      </c>
      <c r="AU301" s="178" t="s">
        <v>86</v>
      </c>
      <c r="AY301" s="18" t="s">
        <v>184</v>
      </c>
      <c r="BE301" s="179">
        <f>IF(N301="základní",J301,0)</f>
        <v>0</v>
      </c>
      <c r="BF301" s="179">
        <f>IF(N301="snížená",J301,0)</f>
        <v>0</v>
      </c>
      <c r="BG301" s="179">
        <f>IF(N301="zákl. přenesená",J301,0)</f>
        <v>0</v>
      </c>
      <c r="BH301" s="179">
        <f>IF(N301="sníž. přenesená",J301,0)</f>
        <v>0</v>
      </c>
      <c r="BI301" s="179">
        <f>IF(N301="nulová",J301,0)</f>
        <v>0</v>
      </c>
      <c r="BJ301" s="18" t="s">
        <v>86</v>
      </c>
      <c r="BK301" s="179">
        <f>ROUND(I301*H301,2)</f>
        <v>0</v>
      </c>
      <c r="BL301" s="18" t="s">
        <v>558</v>
      </c>
      <c r="BM301" s="178" t="s">
        <v>1820</v>
      </c>
    </row>
    <row r="302" spans="1:65" s="2" customFormat="1" ht="19.5">
      <c r="A302" s="33"/>
      <c r="B302" s="34"/>
      <c r="C302" s="33"/>
      <c r="D302" s="180" t="s">
        <v>194</v>
      </c>
      <c r="E302" s="33"/>
      <c r="F302" s="181" t="s">
        <v>560</v>
      </c>
      <c r="G302" s="33"/>
      <c r="H302" s="33"/>
      <c r="I302" s="102"/>
      <c r="J302" s="33"/>
      <c r="K302" s="33"/>
      <c r="L302" s="34"/>
      <c r="M302" s="182"/>
      <c r="N302" s="183"/>
      <c r="O302" s="59"/>
      <c r="P302" s="59"/>
      <c r="Q302" s="59"/>
      <c r="R302" s="59"/>
      <c r="S302" s="59"/>
      <c r="T302" s="60"/>
      <c r="U302" s="33"/>
      <c r="V302" s="33"/>
      <c r="W302" s="33"/>
      <c r="X302" s="33"/>
      <c r="Y302" s="33"/>
      <c r="Z302" s="33"/>
      <c r="AA302" s="33"/>
      <c r="AB302" s="33"/>
      <c r="AC302" s="33"/>
      <c r="AD302" s="33"/>
      <c r="AE302" s="33"/>
      <c r="AT302" s="18" t="s">
        <v>194</v>
      </c>
      <c r="AU302" s="18" t="s">
        <v>86</v>
      </c>
    </row>
    <row r="303" spans="1:65" s="13" customFormat="1" ht="11.25">
      <c r="B303" s="184"/>
      <c r="D303" s="180" t="s">
        <v>196</v>
      </c>
      <c r="E303" s="185" t="s">
        <v>1</v>
      </c>
      <c r="F303" s="186" t="s">
        <v>1821</v>
      </c>
      <c r="H303" s="187">
        <v>8.0299999999999994</v>
      </c>
      <c r="I303" s="188"/>
      <c r="L303" s="184"/>
      <c r="M303" s="189"/>
      <c r="N303" s="190"/>
      <c r="O303" s="190"/>
      <c r="P303" s="190"/>
      <c r="Q303" s="190"/>
      <c r="R303" s="190"/>
      <c r="S303" s="190"/>
      <c r="T303" s="191"/>
      <c r="AT303" s="185" t="s">
        <v>196</v>
      </c>
      <c r="AU303" s="185" t="s">
        <v>86</v>
      </c>
      <c r="AV303" s="13" t="s">
        <v>88</v>
      </c>
      <c r="AW303" s="13" t="s">
        <v>36</v>
      </c>
      <c r="AX303" s="13" t="s">
        <v>79</v>
      </c>
      <c r="AY303" s="185" t="s">
        <v>184</v>
      </c>
    </row>
    <row r="304" spans="1:65" s="14" customFormat="1" ht="11.25">
      <c r="B304" s="192"/>
      <c r="D304" s="180" t="s">
        <v>196</v>
      </c>
      <c r="E304" s="193" t="s">
        <v>1</v>
      </c>
      <c r="F304" s="194" t="s">
        <v>212</v>
      </c>
      <c r="H304" s="195">
        <v>8.0299999999999994</v>
      </c>
      <c r="I304" s="196"/>
      <c r="L304" s="192"/>
      <c r="M304" s="197"/>
      <c r="N304" s="198"/>
      <c r="O304" s="198"/>
      <c r="P304" s="198"/>
      <c r="Q304" s="198"/>
      <c r="R304" s="198"/>
      <c r="S304" s="198"/>
      <c r="T304" s="199"/>
      <c r="AT304" s="193" t="s">
        <v>196</v>
      </c>
      <c r="AU304" s="193" t="s">
        <v>86</v>
      </c>
      <c r="AV304" s="14" t="s">
        <v>192</v>
      </c>
      <c r="AW304" s="14" t="s">
        <v>36</v>
      </c>
      <c r="AX304" s="14" t="s">
        <v>86</v>
      </c>
      <c r="AY304" s="193" t="s">
        <v>184</v>
      </c>
    </row>
    <row r="305" spans="1:65" s="2" customFormat="1" ht="62.65" customHeight="1">
      <c r="A305" s="33"/>
      <c r="B305" s="166"/>
      <c r="C305" s="167" t="s">
        <v>549</v>
      </c>
      <c r="D305" s="167" t="s">
        <v>187</v>
      </c>
      <c r="E305" s="168" t="s">
        <v>615</v>
      </c>
      <c r="F305" s="169" t="s">
        <v>616</v>
      </c>
      <c r="G305" s="170" t="s">
        <v>216</v>
      </c>
      <c r="H305" s="171">
        <v>157.91999999999999</v>
      </c>
      <c r="I305" s="172"/>
      <c r="J305" s="173">
        <f>ROUND(I305*H305,2)</f>
        <v>0</v>
      </c>
      <c r="K305" s="169" t="s">
        <v>191</v>
      </c>
      <c r="L305" s="34"/>
      <c r="M305" s="174" t="s">
        <v>1</v>
      </c>
      <c r="N305" s="175" t="s">
        <v>44</v>
      </c>
      <c r="O305" s="59"/>
      <c r="P305" s="176">
        <f>O305*H305</f>
        <v>0</v>
      </c>
      <c r="Q305" s="176">
        <v>0</v>
      </c>
      <c r="R305" s="176">
        <f>Q305*H305</f>
        <v>0</v>
      </c>
      <c r="S305" s="176">
        <v>0</v>
      </c>
      <c r="T305" s="177">
        <f>S305*H305</f>
        <v>0</v>
      </c>
      <c r="U305" s="33"/>
      <c r="V305" s="33"/>
      <c r="W305" s="33"/>
      <c r="X305" s="33"/>
      <c r="Y305" s="33"/>
      <c r="Z305" s="33"/>
      <c r="AA305" s="33"/>
      <c r="AB305" s="33"/>
      <c r="AC305" s="33"/>
      <c r="AD305" s="33"/>
      <c r="AE305" s="33"/>
      <c r="AR305" s="178" t="s">
        <v>558</v>
      </c>
      <c r="AT305" s="178" t="s">
        <v>187</v>
      </c>
      <c r="AU305" s="178" t="s">
        <v>86</v>
      </c>
      <c r="AY305" s="18" t="s">
        <v>184</v>
      </c>
      <c r="BE305" s="179">
        <f>IF(N305="základní",J305,0)</f>
        <v>0</v>
      </c>
      <c r="BF305" s="179">
        <f>IF(N305="snížená",J305,0)</f>
        <v>0</v>
      </c>
      <c r="BG305" s="179">
        <f>IF(N305="zákl. přenesená",J305,0)</f>
        <v>0</v>
      </c>
      <c r="BH305" s="179">
        <f>IF(N305="sníž. přenesená",J305,0)</f>
        <v>0</v>
      </c>
      <c r="BI305" s="179">
        <f>IF(N305="nulová",J305,0)</f>
        <v>0</v>
      </c>
      <c r="BJ305" s="18" t="s">
        <v>86</v>
      </c>
      <c r="BK305" s="179">
        <f>ROUND(I305*H305,2)</f>
        <v>0</v>
      </c>
      <c r="BL305" s="18" t="s">
        <v>558</v>
      </c>
      <c r="BM305" s="178" t="s">
        <v>1822</v>
      </c>
    </row>
    <row r="306" spans="1:65" s="2" customFormat="1" ht="19.5">
      <c r="A306" s="33"/>
      <c r="B306" s="34"/>
      <c r="C306" s="33"/>
      <c r="D306" s="180" t="s">
        <v>194</v>
      </c>
      <c r="E306" s="33"/>
      <c r="F306" s="181" t="s">
        <v>560</v>
      </c>
      <c r="G306" s="33"/>
      <c r="H306" s="33"/>
      <c r="I306" s="102"/>
      <c r="J306" s="33"/>
      <c r="K306" s="33"/>
      <c r="L306" s="34"/>
      <c r="M306" s="182"/>
      <c r="N306" s="183"/>
      <c r="O306" s="59"/>
      <c r="P306" s="59"/>
      <c r="Q306" s="59"/>
      <c r="R306" s="59"/>
      <c r="S306" s="59"/>
      <c r="T306" s="60"/>
      <c r="U306" s="33"/>
      <c r="V306" s="33"/>
      <c r="W306" s="33"/>
      <c r="X306" s="33"/>
      <c r="Y306" s="33"/>
      <c r="Z306" s="33"/>
      <c r="AA306" s="33"/>
      <c r="AB306" s="33"/>
      <c r="AC306" s="33"/>
      <c r="AD306" s="33"/>
      <c r="AE306" s="33"/>
      <c r="AT306" s="18" t="s">
        <v>194</v>
      </c>
      <c r="AU306" s="18" t="s">
        <v>86</v>
      </c>
    </row>
    <row r="307" spans="1:65" s="13" customFormat="1" ht="11.25">
      <c r="B307" s="184"/>
      <c r="D307" s="180" t="s">
        <v>196</v>
      </c>
      <c r="E307" s="185" t="s">
        <v>1</v>
      </c>
      <c r="F307" s="186" t="s">
        <v>1823</v>
      </c>
      <c r="H307" s="187">
        <v>157.91999999999999</v>
      </c>
      <c r="I307" s="188"/>
      <c r="L307" s="184"/>
      <c r="M307" s="189"/>
      <c r="N307" s="190"/>
      <c r="O307" s="190"/>
      <c r="P307" s="190"/>
      <c r="Q307" s="190"/>
      <c r="R307" s="190"/>
      <c r="S307" s="190"/>
      <c r="T307" s="191"/>
      <c r="AT307" s="185" t="s">
        <v>196</v>
      </c>
      <c r="AU307" s="185" t="s">
        <v>86</v>
      </c>
      <c r="AV307" s="13" t="s">
        <v>88</v>
      </c>
      <c r="AW307" s="13" t="s">
        <v>36</v>
      </c>
      <c r="AX307" s="13" t="s">
        <v>79</v>
      </c>
      <c r="AY307" s="185" t="s">
        <v>184</v>
      </c>
    </row>
    <row r="308" spans="1:65" s="14" customFormat="1" ht="11.25">
      <c r="B308" s="192"/>
      <c r="D308" s="180" t="s">
        <v>196</v>
      </c>
      <c r="E308" s="193" t="s">
        <v>1</v>
      </c>
      <c r="F308" s="194" t="s">
        <v>212</v>
      </c>
      <c r="H308" s="195">
        <v>157.91999999999999</v>
      </c>
      <c r="I308" s="196"/>
      <c r="L308" s="192"/>
      <c r="M308" s="197"/>
      <c r="N308" s="198"/>
      <c r="O308" s="198"/>
      <c r="P308" s="198"/>
      <c r="Q308" s="198"/>
      <c r="R308" s="198"/>
      <c r="S308" s="198"/>
      <c r="T308" s="199"/>
      <c r="AT308" s="193" t="s">
        <v>196</v>
      </c>
      <c r="AU308" s="193" t="s">
        <v>86</v>
      </c>
      <c r="AV308" s="14" t="s">
        <v>192</v>
      </c>
      <c r="AW308" s="14" t="s">
        <v>36</v>
      </c>
      <c r="AX308" s="14" t="s">
        <v>86</v>
      </c>
      <c r="AY308" s="193" t="s">
        <v>184</v>
      </c>
    </row>
    <row r="309" spans="1:65" s="2" customFormat="1" ht="62.65" customHeight="1">
      <c r="A309" s="33"/>
      <c r="B309" s="166"/>
      <c r="C309" s="167" t="s">
        <v>555</v>
      </c>
      <c r="D309" s="167" t="s">
        <v>187</v>
      </c>
      <c r="E309" s="168" t="s">
        <v>1824</v>
      </c>
      <c r="F309" s="169" t="s">
        <v>1825</v>
      </c>
      <c r="G309" s="170" t="s">
        <v>216</v>
      </c>
      <c r="H309" s="171">
        <v>253.47</v>
      </c>
      <c r="I309" s="172"/>
      <c r="J309" s="173">
        <f>ROUND(I309*H309,2)</f>
        <v>0</v>
      </c>
      <c r="K309" s="169" t="s">
        <v>191</v>
      </c>
      <c r="L309" s="34"/>
      <c r="M309" s="174" t="s">
        <v>1</v>
      </c>
      <c r="N309" s="175" t="s">
        <v>44</v>
      </c>
      <c r="O309" s="59"/>
      <c r="P309" s="176">
        <f>O309*H309</f>
        <v>0</v>
      </c>
      <c r="Q309" s="176">
        <v>0</v>
      </c>
      <c r="R309" s="176">
        <f>Q309*H309</f>
        <v>0</v>
      </c>
      <c r="S309" s="176">
        <v>0</v>
      </c>
      <c r="T309" s="177">
        <f>S309*H309</f>
        <v>0</v>
      </c>
      <c r="U309" s="33"/>
      <c r="V309" s="33"/>
      <c r="W309" s="33"/>
      <c r="X309" s="33"/>
      <c r="Y309" s="33"/>
      <c r="Z309" s="33"/>
      <c r="AA309" s="33"/>
      <c r="AB309" s="33"/>
      <c r="AC309" s="33"/>
      <c r="AD309" s="33"/>
      <c r="AE309" s="33"/>
      <c r="AR309" s="178" t="s">
        <v>558</v>
      </c>
      <c r="AT309" s="178" t="s">
        <v>187</v>
      </c>
      <c r="AU309" s="178" t="s">
        <v>86</v>
      </c>
      <c r="AY309" s="18" t="s">
        <v>184</v>
      </c>
      <c r="BE309" s="179">
        <f>IF(N309="základní",J309,0)</f>
        <v>0</v>
      </c>
      <c r="BF309" s="179">
        <f>IF(N309="snížená",J309,0)</f>
        <v>0</v>
      </c>
      <c r="BG309" s="179">
        <f>IF(N309="zákl. přenesená",J309,0)</f>
        <v>0</v>
      </c>
      <c r="BH309" s="179">
        <f>IF(N309="sníž. přenesená",J309,0)</f>
        <v>0</v>
      </c>
      <c r="BI309" s="179">
        <f>IF(N309="nulová",J309,0)</f>
        <v>0</v>
      </c>
      <c r="BJ309" s="18" t="s">
        <v>86</v>
      </c>
      <c r="BK309" s="179">
        <f>ROUND(I309*H309,2)</f>
        <v>0</v>
      </c>
      <c r="BL309" s="18" t="s">
        <v>558</v>
      </c>
      <c r="BM309" s="178" t="s">
        <v>1826</v>
      </c>
    </row>
    <row r="310" spans="1:65" s="2" customFormat="1" ht="19.5">
      <c r="A310" s="33"/>
      <c r="B310" s="34"/>
      <c r="C310" s="33"/>
      <c r="D310" s="180" t="s">
        <v>194</v>
      </c>
      <c r="E310" s="33"/>
      <c r="F310" s="181" t="s">
        <v>560</v>
      </c>
      <c r="G310" s="33"/>
      <c r="H310" s="33"/>
      <c r="I310" s="102"/>
      <c r="J310" s="33"/>
      <c r="K310" s="33"/>
      <c r="L310" s="34"/>
      <c r="M310" s="182"/>
      <c r="N310" s="183"/>
      <c r="O310" s="59"/>
      <c r="P310" s="59"/>
      <c r="Q310" s="59"/>
      <c r="R310" s="59"/>
      <c r="S310" s="59"/>
      <c r="T310" s="60"/>
      <c r="U310" s="33"/>
      <c r="V310" s="33"/>
      <c r="W310" s="33"/>
      <c r="X310" s="33"/>
      <c r="Y310" s="33"/>
      <c r="Z310" s="33"/>
      <c r="AA310" s="33"/>
      <c r="AB310" s="33"/>
      <c r="AC310" s="33"/>
      <c r="AD310" s="33"/>
      <c r="AE310" s="33"/>
      <c r="AT310" s="18" t="s">
        <v>194</v>
      </c>
      <c r="AU310" s="18" t="s">
        <v>86</v>
      </c>
    </row>
    <row r="311" spans="1:65" s="13" customFormat="1" ht="11.25">
      <c r="B311" s="184"/>
      <c r="D311" s="180" t="s">
        <v>196</v>
      </c>
      <c r="E311" s="185" t="s">
        <v>1</v>
      </c>
      <c r="F311" s="186" t="s">
        <v>1827</v>
      </c>
      <c r="H311" s="187">
        <v>253.47</v>
      </c>
      <c r="I311" s="188"/>
      <c r="L311" s="184"/>
      <c r="M311" s="189"/>
      <c r="N311" s="190"/>
      <c r="O311" s="190"/>
      <c r="P311" s="190"/>
      <c r="Q311" s="190"/>
      <c r="R311" s="190"/>
      <c r="S311" s="190"/>
      <c r="T311" s="191"/>
      <c r="AT311" s="185" t="s">
        <v>196</v>
      </c>
      <c r="AU311" s="185" t="s">
        <v>86</v>
      </c>
      <c r="AV311" s="13" t="s">
        <v>88</v>
      </c>
      <c r="AW311" s="13" t="s">
        <v>36</v>
      </c>
      <c r="AX311" s="13" t="s">
        <v>79</v>
      </c>
      <c r="AY311" s="185" t="s">
        <v>184</v>
      </c>
    </row>
    <row r="312" spans="1:65" s="14" customFormat="1" ht="11.25">
      <c r="B312" s="192"/>
      <c r="D312" s="180" t="s">
        <v>196</v>
      </c>
      <c r="E312" s="193" t="s">
        <v>1</v>
      </c>
      <c r="F312" s="194" t="s">
        <v>212</v>
      </c>
      <c r="H312" s="195">
        <v>253.47</v>
      </c>
      <c r="I312" s="196"/>
      <c r="L312" s="192"/>
      <c r="M312" s="197"/>
      <c r="N312" s="198"/>
      <c r="O312" s="198"/>
      <c r="P312" s="198"/>
      <c r="Q312" s="198"/>
      <c r="R312" s="198"/>
      <c r="S312" s="198"/>
      <c r="T312" s="199"/>
      <c r="AT312" s="193" t="s">
        <v>196</v>
      </c>
      <c r="AU312" s="193" t="s">
        <v>86</v>
      </c>
      <c r="AV312" s="14" t="s">
        <v>192</v>
      </c>
      <c r="AW312" s="14" t="s">
        <v>36</v>
      </c>
      <c r="AX312" s="14" t="s">
        <v>86</v>
      </c>
      <c r="AY312" s="193" t="s">
        <v>184</v>
      </c>
    </row>
    <row r="313" spans="1:65" s="2" customFormat="1" ht="24.2" customHeight="1">
      <c r="A313" s="33"/>
      <c r="B313" s="166"/>
      <c r="C313" s="167" t="s">
        <v>566</v>
      </c>
      <c r="D313" s="167" t="s">
        <v>187</v>
      </c>
      <c r="E313" s="168" t="s">
        <v>620</v>
      </c>
      <c r="F313" s="169" t="s">
        <v>621</v>
      </c>
      <c r="G313" s="170" t="s">
        <v>216</v>
      </c>
      <c r="H313" s="171">
        <v>3420.607</v>
      </c>
      <c r="I313" s="172"/>
      <c r="J313" s="173">
        <f>ROUND(I313*H313,2)</f>
        <v>0</v>
      </c>
      <c r="K313" s="169" t="s">
        <v>191</v>
      </c>
      <c r="L313" s="34"/>
      <c r="M313" s="174" t="s">
        <v>1</v>
      </c>
      <c r="N313" s="175" t="s">
        <v>44</v>
      </c>
      <c r="O313" s="59"/>
      <c r="P313" s="176">
        <f>O313*H313</f>
        <v>0</v>
      </c>
      <c r="Q313" s="176">
        <v>0</v>
      </c>
      <c r="R313" s="176">
        <f>Q313*H313</f>
        <v>0</v>
      </c>
      <c r="S313" s="176">
        <v>0</v>
      </c>
      <c r="T313" s="177">
        <f>S313*H313</f>
        <v>0</v>
      </c>
      <c r="U313" s="33"/>
      <c r="V313" s="33"/>
      <c r="W313" s="33"/>
      <c r="X313" s="33"/>
      <c r="Y313" s="33"/>
      <c r="Z313" s="33"/>
      <c r="AA313" s="33"/>
      <c r="AB313" s="33"/>
      <c r="AC313" s="33"/>
      <c r="AD313" s="33"/>
      <c r="AE313" s="33"/>
      <c r="AR313" s="178" t="s">
        <v>558</v>
      </c>
      <c r="AT313" s="178" t="s">
        <v>187</v>
      </c>
      <c r="AU313" s="178" t="s">
        <v>86</v>
      </c>
      <c r="AY313" s="18" t="s">
        <v>184</v>
      </c>
      <c r="BE313" s="179">
        <f>IF(N313="základní",J313,0)</f>
        <v>0</v>
      </c>
      <c r="BF313" s="179">
        <f>IF(N313="snížená",J313,0)</f>
        <v>0</v>
      </c>
      <c r="BG313" s="179">
        <f>IF(N313="zákl. přenesená",J313,0)</f>
        <v>0</v>
      </c>
      <c r="BH313" s="179">
        <f>IF(N313="sníž. přenesená",J313,0)</f>
        <v>0</v>
      </c>
      <c r="BI313" s="179">
        <f>IF(N313="nulová",J313,0)</f>
        <v>0</v>
      </c>
      <c r="BJ313" s="18" t="s">
        <v>86</v>
      </c>
      <c r="BK313" s="179">
        <f>ROUND(I313*H313,2)</f>
        <v>0</v>
      </c>
      <c r="BL313" s="18" t="s">
        <v>558</v>
      </c>
      <c r="BM313" s="178" t="s">
        <v>1828</v>
      </c>
    </row>
    <row r="314" spans="1:65" s="13" customFormat="1" ht="11.25">
      <c r="B314" s="184"/>
      <c r="D314" s="180" t="s">
        <v>196</v>
      </c>
      <c r="E314" s="185" t="s">
        <v>1</v>
      </c>
      <c r="F314" s="186" t="s">
        <v>1829</v>
      </c>
      <c r="H314" s="187">
        <v>2516.4</v>
      </c>
      <c r="I314" s="188"/>
      <c r="L314" s="184"/>
      <c r="M314" s="189"/>
      <c r="N314" s="190"/>
      <c r="O314" s="190"/>
      <c r="P314" s="190"/>
      <c r="Q314" s="190"/>
      <c r="R314" s="190"/>
      <c r="S314" s="190"/>
      <c r="T314" s="191"/>
      <c r="AT314" s="185" t="s">
        <v>196</v>
      </c>
      <c r="AU314" s="185" t="s">
        <v>86</v>
      </c>
      <c r="AV314" s="13" t="s">
        <v>88</v>
      </c>
      <c r="AW314" s="13" t="s">
        <v>36</v>
      </c>
      <c r="AX314" s="13" t="s">
        <v>79</v>
      </c>
      <c r="AY314" s="185" t="s">
        <v>184</v>
      </c>
    </row>
    <row r="315" spans="1:65" s="13" customFormat="1" ht="11.25">
      <c r="B315" s="184"/>
      <c r="D315" s="180" t="s">
        <v>196</v>
      </c>
      <c r="E315" s="185" t="s">
        <v>1</v>
      </c>
      <c r="F315" s="186" t="s">
        <v>1830</v>
      </c>
      <c r="H315" s="187">
        <v>904.20699999999999</v>
      </c>
      <c r="I315" s="188"/>
      <c r="L315" s="184"/>
      <c r="M315" s="189"/>
      <c r="N315" s="190"/>
      <c r="O315" s="190"/>
      <c r="P315" s="190"/>
      <c r="Q315" s="190"/>
      <c r="R315" s="190"/>
      <c r="S315" s="190"/>
      <c r="T315" s="191"/>
      <c r="AT315" s="185" t="s">
        <v>196</v>
      </c>
      <c r="AU315" s="185" t="s">
        <v>86</v>
      </c>
      <c r="AV315" s="13" t="s">
        <v>88</v>
      </c>
      <c r="AW315" s="13" t="s">
        <v>36</v>
      </c>
      <c r="AX315" s="13" t="s">
        <v>79</v>
      </c>
      <c r="AY315" s="185" t="s">
        <v>184</v>
      </c>
    </row>
    <row r="316" spans="1:65" s="14" customFormat="1" ht="11.25">
      <c r="B316" s="192"/>
      <c r="D316" s="180" t="s">
        <v>196</v>
      </c>
      <c r="E316" s="193" t="s">
        <v>1</v>
      </c>
      <c r="F316" s="194" t="s">
        <v>212</v>
      </c>
      <c r="H316" s="195">
        <v>3420.607</v>
      </c>
      <c r="I316" s="196"/>
      <c r="L316" s="192"/>
      <c r="M316" s="197"/>
      <c r="N316" s="198"/>
      <c r="O316" s="198"/>
      <c r="P316" s="198"/>
      <c r="Q316" s="198"/>
      <c r="R316" s="198"/>
      <c r="S316" s="198"/>
      <c r="T316" s="199"/>
      <c r="AT316" s="193" t="s">
        <v>196</v>
      </c>
      <c r="AU316" s="193" t="s">
        <v>86</v>
      </c>
      <c r="AV316" s="14" t="s">
        <v>192</v>
      </c>
      <c r="AW316" s="14" t="s">
        <v>36</v>
      </c>
      <c r="AX316" s="14" t="s">
        <v>86</v>
      </c>
      <c r="AY316" s="193" t="s">
        <v>184</v>
      </c>
    </row>
    <row r="317" spans="1:65" s="2" customFormat="1" ht="24.2" customHeight="1">
      <c r="A317" s="33"/>
      <c r="B317" s="166"/>
      <c r="C317" s="167" t="s">
        <v>574</v>
      </c>
      <c r="D317" s="167" t="s">
        <v>187</v>
      </c>
      <c r="E317" s="168" t="s">
        <v>626</v>
      </c>
      <c r="F317" s="169" t="s">
        <v>627</v>
      </c>
      <c r="G317" s="170" t="s">
        <v>216</v>
      </c>
      <c r="H317" s="171">
        <v>157.91999999999999</v>
      </c>
      <c r="I317" s="172"/>
      <c r="J317" s="173">
        <f>ROUND(I317*H317,2)</f>
        <v>0</v>
      </c>
      <c r="K317" s="169" t="s">
        <v>191</v>
      </c>
      <c r="L317" s="34"/>
      <c r="M317" s="174" t="s">
        <v>1</v>
      </c>
      <c r="N317" s="175" t="s">
        <v>44</v>
      </c>
      <c r="O317" s="59"/>
      <c r="P317" s="176">
        <f>O317*H317</f>
        <v>0</v>
      </c>
      <c r="Q317" s="176">
        <v>0</v>
      </c>
      <c r="R317" s="176">
        <f>Q317*H317</f>
        <v>0</v>
      </c>
      <c r="S317" s="176">
        <v>0</v>
      </c>
      <c r="T317" s="177">
        <f>S317*H317</f>
        <v>0</v>
      </c>
      <c r="U317" s="33"/>
      <c r="V317" s="33"/>
      <c r="W317" s="33"/>
      <c r="X317" s="33"/>
      <c r="Y317" s="33"/>
      <c r="Z317" s="33"/>
      <c r="AA317" s="33"/>
      <c r="AB317" s="33"/>
      <c r="AC317" s="33"/>
      <c r="AD317" s="33"/>
      <c r="AE317" s="33"/>
      <c r="AR317" s="178" t="s">
        <v>558</v>
      </c>
      <c r="AT317" s="178" t="s">
        <v>187</v>
      </c>
      <c r="AU317" s="178" t="s">
        <v>86</v>
      </c>
      <c r="AY317" s="18" t="s">
        <v>184</v>
      </c>
      <c r="BE317" s="179">
        <f>IF(N317="základní",J317,0)</f>
        <v>0</v>
      </c>
      <c r="BF317" s="179">
        <f>IF(N317="snížená",J317,0)</f>
        <v>0</v>
      </c>
      <c r="BG317" s="179">
        <f>IF(N317="zákl. přenesená",J317,0)</f>
        <v>0</v>
      </c>
      <c r="BH317" s="179">
        <f>IF(N317="sníž. přenesená",J317,0)</f>
        <v>0</v>
      </c>
      <c r="BI317" s="179">
        <f>IF(N317="nulová",J317,0)</f>
        <v>0</v>
      </c>
      <c r="BJ317" s="18" t="s">
        <v>86</v>
      </c>
      <c r="BK317" s="179">
        <f>ROUND(I317*H317,2)</f>
        <v>0</v>
      </c>
      <c r="BL317" s="18" t="s">
        <v>558</v>
      </c>
      <c r="BM317" s="178" t="s">
        <v>1831</v>
      </c>
    </row>
    <row r="318" spans="1:65" s="13" customFormat="1" ht="11.25">
      <c r="B318" s="184"/>
      <c r="D318" s="180" t="s">
        <v>196</v>
      </c>
      <c r="E318" s="185" t="s">
        <v>1</v>
      </c>
      <c r="F318" s="186" t="s">
        <v>1823</v>
      </c>
      <c r="H318" s="187">
        <v>157.91999999999999</v>
      </c>
      <c r="I318" s="188"/>
      <c r="L318" s="184"/>
      <c r="M318" s="189"/>
      <c r="N318" s="190"/>
      <c r="O318" s="190"/>
      <c r="P318" s="190"/>
      <c r="Q318" s="190"/>
      <c r="R318" s="190"/>
      <c r="S318" s="190"/>
      <c r="T318" s="191"/>
      <c r="AT318" s="185" t="s">
        <v>196</v>
      </c>
      <c r="AU318" s="185" t="s">
        <v>86</v>
      </c>
      <c r="AV318" s="13" t="s">
        <v>88</v>
      </c>
      <c r="AW318" s="13" t="s">
        <v>36</v>
      </c>
      <c r="AX318" s="13" t="s">
        <v>86</v>
      </c>
      <c r="AY318" s="185" t="s">
        <v>184</v>
      </c>
    </row>
    <row r="319" spans="1:65" s="2" customFormat="1" ht="24.2" customHeight="1">
      <c r="A319" s="33"/>
      <c r="B319" s="166"/>
      <c r="C319" s="167" t="s">
        <v>579</v>
      </c>
      <c r="D319" s="167" t="s">
        <v>187</v>
      </c>
      <c r="E319" s="168" t="s">
        <v>631</v>
      </c>
      <c r="F319" s="169" t="s">
        <v>632</v>
      </c>
      <c r="G319" s="170" t="s">
        <v>286</v>
      </c>
      <c r="H319" s="171">
        <v>5</v>
      </c>
      <c r="I319" s="172"/>
      <c r="J319" s="173">
        <f>ROUND(I319*H319,2)</f>
        <v>0</v>
      </c>
      <c r="K319" s="169" t="s">
        <v>191</v>
      </c>
      <c r="L319" s="34"/>
      <c r="M319" s="174" t="s">
        <v>1</v>
      </c>
      <c r="N319" s="175" t="s">
        <v>44</v>
      </c>
      <c r="O319" s="59"/>
      <c r="P319" s="176">
        <f>O319*H319</f>
        <v>0</v>
      </c>
      <c r="Q319" s="176">
        <v>0</v>
      </c>
      <c r="R319" s="176">
        <f>Q319*H319</f>
        <v>0</v>
      </c>
      <c r="S319" s="176">
        <v>0</v>
      </c>
      <c r="T319" s="177">
        <f>S319*H319</f>
        <v>0</v>
      </c>
      <c r="U319" s="33"/>
      <c r="V319" s="33"/>
      <c r="W319" s="33"/>
      <c r="X319" s="33"/>
      <c r="Y319" s="33"/>
      <c r="Z319" s="33"/>
      <c r="AA319" s="33"/>
      <c r="AB319" s="33"/>
      <c r="AC319" s="33"/>
      <c r="AD319" s="33"/>
      <c r="AE319" s="33"/>
      <c r="AR319" s="178" t="s">
        <v>558</v>
      </c>
      <c r="AT319" s="178" t="s">
        <v>187</v>
      </c>
      <c r="AU319" s="178" t="s">
        <v>86</v>
      </c>
      <c r="AY319" s="18" t="s">
        <v>184</v>
      </c>
      <c r="BE319" s="179">
        <f>IF(N319="základní",J319,0)</f>
        <v>0</v>
      </c>
      <c r="BF319" s="179">
        <f>IF(N319="snížená",J319,0)</f>
        <v>0</v>
      </c>
      <c r="BG319" s="179">
        <f>IF(N319="zákl. přenesená",J319,0)</f>
        <v>0</v>
      </c>
      <c r="BH319" s="179">
        <f>IF(N319="sníž. přenesená",J319,0)</f>
        <v>0</v>
      </c>
      <c r="BI319" s="179">
        <f>IF(N319="nulová",J319,0)</f>
        <v>0</v>
      </c>
      <c r="BJ319" s="18" t="s">
        <v>86</v>
      </c>
      <c r="BK319" s="179">
        <f>ROUND(I319*H319,2)</f>
        <v>0</v>
      </c>
      <c r="BL319" s="18" t="s">
        <v>558</v>
      </c>
      <c r="BM319" s="178" t="s">
        <v>1832</v>
      </c>
    </row>
    <row r="320" spans="1:65" s="13" customFormat="1" ht="11.25">
      <c r="B320" s="184"/>
      <c r="D320" s="180" t="s">
        <v>196</v>
      </c>
      <c r="E320" s="185" t="s">
        <v>1</v>
      </c>
      <c r="F320" s="186" t="s">
        <v>634</v>
      </c>
      <c r="H320" s="187">
        <v>2</v>
      </c>
      <c r="I320" s="188"/>
      <c r="L320" s="184"/>
      <c r="M320" s="189"/>
      <c r="N320" s="190"/>
      <c r="O320" s="190"/>
      <c r="P320" s="190"/>
      <c r="Q320" s="190"/>
      <c r="R320" s="190"/>
      <c r="S320" s="190"/>
      <c r="T320" s="191"/>
      <c r="AT320" s="185" t="s">
        <v>196</v>
      </c>
      <c r="AU320" s="185" t="s">
        <v>86</v>
      </c>
      <c r="AV320" s="13" t="s">
        <v>88</v>
      </c>
      <c r="AW320" s="13" t="s">
        <v>36</v>
      </c>
      <c r="AX320" s="13" t="s">
        <v>79</v>
      </c>
      <c r="AY320" s="185" t="s">
        <v>184</v>
      </c>
    </row>
    <row r="321" spans="1:65" s="13" customFormat="1" ht="11.25">
      <c r="B321" s="184"/>
      <c r="D321" s="180" t="s">
        <v>196</v>
      </c>
      <c r="E321" s="185" t="s">
        <v>1</v>
      </c>
      <c r="F321" s="186" t="s">
        <v>635</v>
      </c>
      <c r="H321" s="187">
        <v>2</v>
      </c>
      <c r="I321" s="188"/>
      <c r="L321" s="184"/>
      <c r="M321" s="189"/>
      <c r="N321" s="190"/>
      <c r="O321" s="190"/>
      <c r="P321" s="190"/>
      <c r="Q321" s="190"/>
      <c r="R321" s="190"/>
      <c r="S321" s="190"/>
      <c r="T321" s="191"/>
      <c r="AT321" s="185" t="s">
        <v>196</v>
      </c>
      <c r="AU321" s="185" t="s">
        <v>86</v>
      </c>
      <c r="AV321" s="13" t="s">
        <v>88</v>
      </c>
      <c r="AW321" s="13" t="s">
        <v>36</v>
      </c>
      <c r="AX321" s="13" t="s">
        <v>79</v>
      </c>
      <c r="AY321" s="185" t="s">
        <v>184</v>
      </c>
    </row>
    <row r="322" spans="1:65" s="13" customFormat="1" ht="11.25">
      <c r="B322" s="184"/>
      <c r="D322" s="180" t="s">
        <v>196</v>
      </c>
      <c r="E322" s="185" t="s">
        <v>1</v>
      </c>
      <c r="F322" s="186" t="s">
        <v>636</v>
      </c>
      <c r="H322" s="187">
        <v>1</v>
      </c>
      <c r="I322" s="188"/>
      <c r="L322" s="184"/>
      <c r="M322" s="189"/>
      <c r="N322" s="190"/>
      <c r="O322" s="190"/>
      <c r="P322" s="190"/>
      <c r="Q322" s="190"/>
      <c r="R322" s="190"/>
      <c r="S322" s="190"/>
      <c r="T322" s="191"/>
      <c r="AT322" s="185" t="s">
        <v>196</v>
      </c>
      <c r="AU322" s="185" t="s">
        <v>86</v>
      </c>
      <c r="AV322" s="13" t="s">
        <v>88</v>
      </c>
      <c r="AW322" s="13" t="s">
        <v>36</v>
      </c>
      <c r="AX322" s="13" t="s">
        <v>79</v>
      </c>
      <c r="AY322" s="185" t="s">
        <v>184</v>
      </c>
    </row>
    <row r="323" spans="1:65" s="14" customFormat="1" ht="11.25">
      <c r="B323" s="192"/>
      <c r="D323" s="180" t="s">
        <v>196</v>
      </c>
      <c r="E323" s="193" t="s">
        <v>1</v>
      </c>
      <c r="F323" s="194" t="s">
        <v>212</v>
      </c>
      <c r="H323" s="195">
        <v>5</v>
      </c>
      <c r="I323" s="196"/>
      <c r="L323" s="192"/>
      <c r="M323" s="197"/>
      <c r="N323" s="198"/>
      <c r="O323" s="198"/>
      <c r="P323" s="198"/>
      <c r="Q323" s="198"/>
      <c r="R323" s="198"/>
      <c r="S323" s="198"/>
      <c r="T323" s="199"/>
      <c r="AT323" s="193" t="s">
        <v>196</v>
      </c>
      <c r="AU323" s="193" t="s">
        <v>86</v>
      </c>
      <c r="AV323" s="14" t="s">
        <v>192</v>
      </c>
      <c r="AW323" s="14" t="s">
        <v>36</v>
      </c>
      <c r="AX323" s="14" t="s">
        <v>86</v>
      </c>
      <c r="AY323" s="193" t="s">
        <v>184</v>
      </c>
    </row>
    <row r="324" spans="1:65" s="2" customFormat="1" ht="24.2" customHeight="1">
      <c r="A324" s="33"/>
      <c r="B324" s="166"/>
      <c r="C324" s="167" t="s">
        <v>588</v>
      </c>
      <c r="D324" s="167" t="s">
        <v>187</v>
      </c>
      <c r="E324" s="168" t="s">
        <v>638</v>
      </c>
      <c r="F324" s="169" t="s">
        <v>639</v>
      </c>
      <c r="G324" s="170" t="s">
        <v>286</v>
      </c>
      <c r="H324" s="171">
        <v>7</v>
      </c>
      <c r="I324" s="172"/>
      <c r="J324" s="173">
        <f>ROUND(I324*H324,2)</f>
        <v>0</v>
      </c>
      <c r="K324" s="169" t="s">
        <v>191</v>
      </c>
      <c r="L324" s="34"/>
      <c r="M324" s="174" t="s">
        <v>1</v>
      </c>
      <c r="N324" s="175" t="s">
        <v>44</v>
      </c>
      <c r="O324" s="59"/>
      <c r="P324" s="176">
        <f>O324*H324</f>
        <v>0</v>
      </c>
      <c r="Q324" s="176">
        <v>0</v>
      </c>
      <c r="R324" s="176">
        <f>Q324*H324</f>
        <v>0</v>
      </c>
      <c r="S324" s="176">
        <v>0</v>
      </c>
      <c r="T324" s="177">
        <f>S324*H324</f>
        <v>0</v>
      </c>
      <c r="U324" s="33"/>
      <c r="V324" s="33"/>
      <c r="W324" s="33"/>
      <c r="X324" s="33"/>
      <c r="Y324" s="33"/>
      <c r="Z324" s="33"/>
      <c r="AA324" s="33"/>
      <c r="AB324" s="33"/>
      <c r="AC324" s="33"/>
      <c r="AD324" s="33"/>
      <c r="AE324" s="33"/>
      <c r="AR324" s="178" t="s">
        <v>558</v>
      </c>
      <c r="AT324" s="178" t="s">
        <v>187</v>
      </c>
      <c r="AU324" s="178" t="s">
        <v>86</v>
      </c>
      <c r="AY324" s="18" t="s">
        <v>184</v>
      </c>
      <c r="BE324" s="179">
        <f>IF(N324="základní",J324,0)</f>
        <v>0</v>
      </c>
      <c r="BF324" s="179">
        <f>IF(N324="snížená",J324,0)</f>
        <v>0</v>
      </c>
      <c r="BG324" s="179">
        <f>IF(N324="zákl. přenesená",J324,0)</f>
        <v>0</v>
      </c>
      <c r="BH324" s="179">
        <f>IF(N324="sníž. přenesená",J324,0)</f>
        <v>0</v>
      </c>
      <c r="BI324" s="179">
        <f>IF(N324="nulová",J324,0)</f>
        <v>0</v>
      </c>
      <c r="BJ324" s="18" t="s">
        <v>86</v>
      </c>
      <c r="BK324" s="179">
        <f>ROUND(I324*H324,2)</f>
        <v>0</v>
      </c>
      <c r="BL324" s="18" t="s">
        <v>558</v>
      </c>
      <c r="BM324" s="178" t="s">
        <v>1833</v>
      </c>
    </row>
    <row r="325" spans="1:65" s="13" customFormat="1" ht="11.25">
      <c r="B325" s="184"/>
      <c r="D325" s="180" t="s">
        <v>196</v>
      </c>
      <c r="E325" s="185" t="s">
        <v>1</v>
      </c>
      <c r="F325" s="186" t="s">
        <v>641</v>
      </c>
      <c r="H325" s="187">
        <v>1</v>
      </c>
      <c r="I325" s="188"/>
      <c r="L325" s="184"/>
      <c r="M325" s="189"/>
      <c r="N325" s="190"/>
      <c r="O325" s="190"/>
      <c r="P325" s="190"/>
      <c r="Q325" s="190"/>
      <c r="R325" s="190"/>
      <c r="S325" s="190"/>
      <c r="T325" s="191"/>
      <c r="AT325" s="185" t="s">
        <v>196</v>
      </c>
      <c r="AU325" s="185" t="s">
        <v>86</v>
      </c>
      <c r="AV325" s="13" t="s">
        <v>88</v>
      </c>
      <c r="AW325" s="13" t="s">
        <v>36</v>
      </c>
      <c r="AX325" s="13" t="s">
        <v>79</v>
      </c>
      <c r="AY325" s="185" t="s">
        <v>184</v>
      </c>
    </row>
    <row r="326" spans="1:65" s="13" customFormat="1" ht="11.25">
      <c r="B326" s="184"/>
      <c r="D326" s="180" t="s">
        <v>196</v>
      </c>
      <c r="E326" s="185" t="s">
        <v>1</v>
      </c>
      <c r="F326" s="186" t="s">
        <v>642</v>
      </c>
      <c r="H326" s="187">
        <v>1</v>
      </c>
      <c r="I326" s="188"/>
      <c r="L326" s="184"/>
      <c r="M326" s="189"/>
      <c r="N326" s="190"/>
      <c r="O326" s="190"/>
      <c r="P326" s="190"/>
      <c r="Q326" s="190"/>
      <c r="R326" s="190"/>
      <c r="S326" s="190"/>
      <c r="T326" s="191"/>
      <c r="AT326" s="185" t="s">
        <v>196</v>
      </c>
      <c r="AU326" s="185" t="s">
        <v>86</v>
      </c>
      <c r="AV326" s="13" t="s">
        <v>88</v>
      </c>
      <c r="AW326" s="13" t="s">
        <v>36</v>
      </c>
      <c r="AX326" s="13" t="s">
        <v>79</v>
      </c>
      <c r="AY326" s="185" t="s">
        <v>184</v>
      </c>
    </row>
    <row r="327" spans="1:65" s="13" customFormat="1" ht="11.25">
      <c r="B327" s="184"/>
      <c r="D327" s="180" t="s">
        <v>196</v>
      </c>
      <c r="E327" s="185" t="s">
        <v>1</v>
      </c>
      <c r="F327" s="186" t="s">
        <v>643</v>
      </c>
      <c r="H327" s="187">
        <v>1</v>
      </c>
      <c r="I327" s="188"/>
      <c r="L327" s="184"/>
      <c r="M327" s="189"/>
      <c r="N327" s="190"/>
      <c r="O327" s="190"/>
      <c r="P327" s="190"/>
      <c r="Q327" s="190"/>
      <c r="R327" s="190"/>
      <c r="S327" s="190"/>
      <c r="T327" s="191"/>
      <c r="AT327" s="185" t="s">
        <v>196</v>
      </c>
      <c r="AU327" s="185" t="s">
        <v>86</v>
      </c>
      <c r="AV327" s="13" t="s">
        <v>88</v>
      </c>
      <c r="AW327" s="13" t="s">
        <v>36</v>
      </c>
      <c r="AX327" s="13" t="s">
        <v>79</v>
      </c>
      <c r="AY327" s="185" t="s">
        <v>184</v>
      </c>
    </row>
    <row r="328" spans="1:65" s="13" customFormat="1" ht="11.25">
      <c r="B328" s="184"/>
      <c r="D328" s="180" t="s">
        <v>196</v>
      </c>
      <c r="E328" s="185" t="s">
        <v>1</v>
      </c>
      <c r="F328" s="186" t="s">
        <v>644</v>
      </c>
      <c r="H328" s="187">
        <v>2</v>
      </c>
      <c r="I328" s="188"/>
      <c r="L328" s="184"/>
      <c r="M328" s="189"/>
      <c r="N328" s="190"/>
      <c r="O328" s="190"/>
      <c r="P328" s="190"/>
      <c r="Q328" s="190"/>
      <c r="R328" s="190"/>
      <c r="S328" s="190"/>
      <c r="T328" s="191"/>
      <c r="AT328" s="185" t="s">
        <v>196</v>
      </c>
      <c r="AU328" s="185" t="s">
        <v>86</v>
      </c>
      <c r="AV328" s="13" t="s">
        <v>88</v>
      </c>
      <c r="AW328" s="13" t="s">
        <v>36</v>
      </c>
      <c r="AX328" s="13" t="s">
        <v>79</v>
      </c>
      <c r="AY328" s="185" t="s">
        <v>184</v>
      </c>
    </row>
    <row r="329" spans="1:65" s="13" customFormat="1" ht="11.25">
      <c r="B329" s="184"/>
      <c r="D329" s="180" t="s">
        <v>196</v>
      </c>
      <c r="E329" s="185" t="s">
        <v>1</v>
      </c>
      <c r="F329" s="186" t="s">
        <v>645</v>
      </c>
      <c r="H329" s="187">
        <v>2</v>
      </c>
      <c r="I329" s="188"/>
      <c r="L329" s="184"/>
      <c r="M329" s="189"/>
      <c r="N329" s="190"/>
      <c r="O329" s="190"/>
      <c r="P329" s="190"/>
      <c r="Q329" s="190"/>
      <c r="R329" s="190"/>
      <c r="S329" s="190"/>
      <c r="T329" s="191"/>
      <c r="AT329" s="185" t="s">
        <v>196</v>
      </c>
      <c r="AU329" s="185" t="s">
        <v>86</v>
      </c>
      <c r="AV329" s="13" t="s">
        <v>88</v>
      </c>
      <c r="AW329" s="13" t="s">
        <v>36</v>
      </c>
      <c r="AX329" s="13" t="s">
        <v>79</v>
      </c>
      <c r="AY329" s="185" t="s">
        <v>184</v>
      </c>
    </row>
    <row r="330" spans="1:65" s="14" customFormat="1" ht="11.25">
      <c r="B330" s="192"/>
      <c r="D330" s="180" t="s">
        <v>196</v>
      </c>
      <c r="E330" s="193" t="s">
        <v>1</v>
      </c>
      <c r="F330" s="194" t="s">
        <v>212</v>
      </c>
      <c r="H330" s="195">
        <v>7</v>
      </c>
      <c r="I330" s="196"/>
      <c r="L330" s="192"/>
      <c r="M330" s="197"/>
      <c r="N330" s="198"/>
      <c r="O330" s="198"/>
      <c r="P330" s="198"/>
      <c r="Q330" s="198"/>
      <c r="R330" s="198"/>
      <c r="S330" s="198"/>
      <c r="T330" s="199"/>
      <c r="AT330" s="193" t="s">
        <v>196</v>
      </c>
      <c r="AU330" s="193" t="s">
        <v>86</v>
      </c>
      <c r="AV330" s="14" t="s">
        <v>192</v>
      </c>
      <c r="AW330" s="14" t="s">
        <v>36</v>
      </c>
      <c r="AX330" s="14" t="s">
        <v>86</v>
      </c>
      <c r="AY330" s="193" t="s">
        <v>184</v>
      </c>
    </row>
    <row r="331" spans="1:65" s="2" customFormat="1" ht="24.2" customHeight="1">
      <c r="A331" s="33"/>
      <c r="B331" s="166"/>
      <c r="C331" s="167" t="s">
        <v>594</v>
      </c>
      <c r="D331" s="167" t="s">
        <v>187</v>
      </c>
      <c r="E331" s="168" t="s">
        <v>647</v>
      </c>
      <c r="F331" s="169" t="s">
        <v>648</v>
      </c>
      <c r="G331" s="170" t="s">
        <v>216</v>
      </c>
      <c r="H331" s="171">
        <v>2535.6799999999998</v>
      </c>
      <c r="I331" s="172"/>
      <c r="J331" s="173">
        <f>ROUND(I331*H331,2)</f>
        <v>0</v>
      </c>
      <c r="K331" s="169" t="s">
        <v>191</v>
      </c>
      <c r="L331" s="34"/>
      <c r="M331" s="174" t="s">
        <v>1</v>
      </c>
      <c r="N331" s="175" t="s">
        <v>44</v>
      </c>
      <c r="O331" s="59"/>
      <c r="P331" s="176">
        <f>O331*H331</f>
        <v>0</v>
      </c>
      <c r="Q331" s="176">
        <v>0</v>
      </c>
      <c r="R331" s="176">
        <f>Q331*H331</f>
        <v>0</v>
      </c>
      <c r="S331" s="176">
        <v>0</v>
      </c>
      <c r="T331" s="177">
        <f>S331*H331</f>
        <v>0</v>
      </c>
      <c r="U331" s="33"/>
      <c r="V331" s="33"/>
      <c r="W331" s="33"/>
      <c r="X331" s="33"/>
      <c r="Y331" s="33"/>
      <c r="Z331" s="33"/>
      <c r="AA331" s="33"/>
      <c r="AB331" s="33"/>
      <c r="AC331" s="33"/>
      <c r="AD331" s="33"/>
      <c r="AE331" s="33"/>
      <c r="AR331" s="178" t="s">
        <v>558</v>
      </c>
      <c r="AT331" s="178" t="s">
        <v>187</v>
      </c>
      <c r="AU331" s="178" t="s">
        <v>86</v>
      </c>
      <c r="AY331" s="18" t="s">
        <v>184</v>
      </c>
      <c r="BE331" s="179">
        <f>IF(N331="základní",J331,0)</f>
        <v>0</v>
      </c>
      <c r="BF331" s="179">
        <f>IF(N331="snížená",J331,0)</f>
        <v>0</v>
      </c>
      <c r="BG331" s="179">
        <f>IF(N331="zákl. přenesená",J331,0)</f>
        <v>0</v>
      </c>
      <c r="BH331" s="179">
        <f>IF(N331="sníž. přenesená",J331,0)</f>
        <v>0</v>
      </c>
      <c r="BI331" s="179">
        <f>IF(N331="nulová",J331,0)</f>
        <v>0</v>
      </c>
      <c r="BJ331" s="18" t="s">
        <v>86</v>
      </c>
      <c r="BK331" s="179">
        <f>ROUND(I331*H331,2)</f>
        <v>0</v>
      </c>
      <c r="BL331" s="18" t="s">
        <v>558</v>
      </c>
      <c r="BM331" s="178" t="s">
        <v>1834</v>
      </c>
    </row>
    <row r="332" spans="1:65" s="13" customFormat="1" ht="11.25">
      <c r="B332" s="184"/>
      <c r="D332" s="180" t="s">
        <v>196</v>
      </c>
      <c r="E332" s="185" t="s">
        <v>1</v>
      </c>
      <c r="F332" s="186" t="s">
        <v>1835</v>
      </c>
      <c r="H332" s="187">
        <v>214.2</v>
      </c>
      <c r="I332" s="188"/>
      <c r="L332" s="184"/>
      <c r="M332" s="189"/>
      <c r="N332" s="190"/>
      <c r="O332" s="190"/>
      <c r="P332" s="190"/>
      <c r="Q332" s="190"/>
      <c r="R332" s="190"/>
      <c r="S332" s="190"/>
      <c r="T332" s="191"/>
      <c r="AT332" s="185" t="s">
        <v>196</v>
      </c>
      <c r="AU332" s="185" t="s">
        <v>86</v>
      </c>
      <c r="AV332" s="13" t="s">
        <v>88</v>
      </c>
      <c r="AW332" s="13" t="s">
        <v>36</v>
      </c>
      <c r="AX332" s="13" t="s">
        <v>79</v>
      </c>
      <c r="AY332" s="185" t="s">
        <v>184</v>
      </c>
    </row>
    <row r="333" spans="1:65" s="13" customFormat="1" ht="11.25">
      <c r="B333" s="184"/>
      <c r="D333" s="180" t="s">
        <v>196</v>
      </c>
      <c r="E333" s="185" t="s">
        <v>1</v>
      </c>
      <c r="F333" s="186" t="s">
        <v>1796</v>
      </c>
      <c r="H333" s="187">
        <v>489.6</v>
      </c>
      <c r="I333" s="188"/>
      <c r="L333" s="184"/>
      <c r="M333" s="189"/>
      <c r="N333" s="190"/>
      <c r="O333" s="190"/>
      <c r="P333" s="190"/>
      <c r="Q333" s="190"/>
      <c r="R333" s="190"/>
      <c r="S333" s="190"/>
      <c r="T333" s="191"/>
      <c r="AT333" s="185" t="s">
        <v>196</v>
      </c>
      <c r="AU333" s="185" t="s">
        <v>86</v>
      </c>
      <c r="AV333" s="13" t="s">
        <v>88</v>
      </c>
      <c r="AW333" s="13" t="s">
        <v>36</v>
      </c>
      <c r="AX333" s="13" t="s">
        <v>79</v>
      </c>
      <c r="AY333" s="185" t="s">
        <v>184</v>
      </c>
    </row>
    <row r="334" spans="1:65" s="13" customFormat="1" ht="11.25">
      <c r="B334" s="184"/>
      <c r="D334" s="180" t="s">
        <v>196</v>
      </c>
      <c r="E334" s="185" t="s">
        <v>1</v>
      </c>
      <c r="F334" s="186" t="s">
        <v>1797</v>
      </c>
      <c r="H334" s="187">
        <v>70.400000000000006</v>
      </c>
      <c r="I334" s="188"/>
      <c r="L334" s="184"/>
      <c r="M334" s="189"/>
      <c r="N334" s="190"/>
      <c r="O334" s="190"/>
      <c r="P334" s="190"/>
      <c r="Q334" s="190"/>
      <c r="R334" s="190"/>
      <c r="S334" s="190"/>
      <c r="T334" s="191"/>
      <c r="AT334" s="185" t="s">
        <v>196</v>
      </c>
      <c r="AU334" s="185" t="s">
        <v>86</v>
      </c>
      <c r="AV334" s="13" t="s">
        <v>88</v>
      </c>
      <c r="AW334" s="13" t="s">
        <v>36</v>
      </c>
      <c r="AX334" s="13" t="s">
        <v>79</v>
      </c>
      <c r="AY334" s="185" t="s">
        <v>184</v>
      </c>
    </row>
    <row r="335" spans="1:65" s="13" customFormat="1" ht="11.25">
      <c r="B335" s="184"/>
      <c r="D335" s="180" t="s">
        <v>196</v>
      </c>
      <c r="E335" s="185" t="s">
        <v>1</v>
      </c>
      <c r="F335" s="186" t="s">
        <v>1836</v>
      </c>
      <c r="H335" s="187">
        <v>1761.48</v>
      </c>
      <c r="I335" s="188"/>
      <c r="L335" s="184"/>
      <c r="M335" s="189"/>
      <c r="N335" s="190"/>
      <c r="O335" s="190"/>
      <c r="P335" s="190"/>
      <c r="Q335" s="190"/>
      <c r="R335" s="190"/>
      <c r="S335" s="190"/>
      <c r="T335" s="191"/>
      <c r="AT335" s="185" t="s">
        <v>196</v>
      </c>
      <c r="AU335" s="185" t="s">
        <v>86</v>
      </c>
      <c r="AV335" s="13" t="s">
        <v>88</v>
      </c>
      <c r="AW335" s="13" t="s">
        <v>36</v>
      </c>
      <c r="AX335" s="13" t="s">
        <v>79</v>
      </c>
      <c r="AY335" s="185" t="s">
        <v>184</v>
      </c>
    </row>
    <row r="336" spans="1:65" s="14" customFormat="1" ht="11.25">
      <c r="B336" s="192"/>
      <c r="D336" s="180" t="s">
        <v>196</v>
      </c>
      <c r="E336" s="193" t="s">
        <v>1</v>
      </c>
      <c r="F336" s="194" t="s">
        <v>212</v>
      </c>
      <c r="H336" s="195">
        <v>2535.6799999999998</v>
      </c>
      <c r="I336" s="196"/>
      <c r="L336" s="192"/>
      <c r="M336" s="197"/>
      <c r="N336" s="198"/>
      <c r="O336" s="198"/>
      <c r="P336" s="198"/>
      <c r="Q336" s="198"/>
      <c r="R336" s="198"/>
      <c r="S336" s="198"/>
      <c r="T336" s="199"/>
      <c r="AT336" s="193" t="s">
        <v>196</v>
      </c>
      <c r="AU336" s="193" t="s">
        <v>86</v>
      </c>
      <c r="AV336" s="14" t="s">
        <v>192</v>
      </c>
      <c r="AW336" s="14" t="s">
        <v>36</v>
      </c>
      <c r="AX336" s="14" t="s">
        <v>86</v>
      </c>
      <c r="AY336" s="193" t="s">
        <v>184</v>
      </c>
    </row>
    <row r="337" spans="1:65" s="2" customFormat="1" ht="24.2" customHeight="1">
      <c r="A337" s="33"/>
      <c r="B337" s="166"/>
      <c r="C337" s="167" t="s">
        <v>609</v>
      </c>
      <c r="D337" s="167" t="s">
        <v>187</v>
      </c>
      <c r="E337" s="168" t="s">
        <v>654</v>
      </c>
      <c r="F337" s="169" t="s">
        <v>655</v>
      </c>
      <c r="G337" s="170" t="s">
        <v>216</v>
      </c>
      <c r="H337" s="171">
        <v>754.92</v>
      </c>
      <c r="I337" s="172"/>
      <c r="J337" s="173">
        <f>ROUND(I337*H337,2)</f>
        <v>0</v>
      </c>
      <c r="K337" s="169" t="s">
        <v>191</v>
      </c>
      <c r="L337" s="34"/>
      <c r="M337" s="174" t="s">
        <v>1</v>
      </c>
      <c r="N337" s="175" t="s">
        <v>44</v>
      </c>
      <c r="O337" s="59"/>
      <c r="P337" s="176">
        <f>O337*H337</f>
        <v>0</v>
      </c>
      <c r="Q337" s="176">
        <v>0</v>
      </c>
      <c r="R337" s="176">
        <f>Q337*H337</f>
        <v>0</v>
      </c>
      <c r="S337" s="176">
        <v>0</v>
      </c>
      <c r="T337" s="177">
        <f>S337*H337</f>
        <v>0</v>
      </c>
      <c r="U337" s="33"/>
      <c r="V337" s="33"/>
      <c r="W337" s="33"/>
      <c r="X337" s="33"/>
      <c r="Y337" s="33"/>
      <c r="Z337" s="33"/>
      <c r="AA337" s="33"/>
      <c r="AB337" s="33"/>
      <c r="AC337" s="33"/>
      <c r="AD337" s="33"/>
      <c r="AE337" s="33"/>
      <c r="AR337" s="178" t="s">
        <v>558</v>
      </c>
      <c r="AT337" s="178" t="s">
        <v>187</v>
      </c>
      <c r="AU337" s="178" t="s">
        <v>86</v>
      </c>
      <c r="AY337" s="18" t="s">
        <v>184</v>
      </c>
      <c r="BE337" s="179">
        <f>IF(N337="základní",J337,0)</f>
        <v>0</v>
      </c>
      <c r="BF337" s="179">
        <f>IF(N337="snížená",J337,0)</f>
        <v>0</v>
      </c>
      <c r="BG337" s="179">
        <f>IF(N337="zákl. přenesená",J337,0)</f>
        <v>0</v>
      </c>
      <c r="BH337" s="179">
        <f>IF(N337="sníž. přenesená",J337,0)</f>
        <v>0</v>
      </c>
      <c r="BI337" s="179">
        <f>IF(N337="nulová",J337,0)</f>
        <v>0</v>
      </c>
      <c r="BJ337" s="18" t="s">
        <v>86</v>
      </c>
      <c r="BK337" s="179">
        <f>ROUND(I337*H337,2)</f>
        <v>0</v>
      </c>
      <c r="BL337" s="18" t="s">
        <v>558</v>
      </c>
      <c r="BM337" s="178" t="s">
        <v>1837</v>
      </c>
    </row>
    <row r="338" spans="1:65" s="13" customFormat="1" ht="11.25">
      <c r="B338" s="184"/>
      <c r="D338" s="180" t="s">
        <v>196</v>
      </c>
      <c r="E338" s="185" t="s">
        <v>1</v>
      </c>
      <c r="F338" s="186" t="s">
        <v>1804</v>
      </c>
      <c r="H338" s="187">
        <v>754.92</v>
      </c>
      <c r="I338" s="188"/>
      <c r="L338" s="184"/>
      <c r="M338" s="189"/>
      <c r="N338" s="190"/>
      <c r="O338" s="190"/>
      <c r="P338" s="190"/>
      <c r="Q338" s="190"/>
      <c r="R338" s="190"/>
      <c r="S338" s="190"/>
      <c r="T338" s="191"/>
      <c r="AT338" s="185" t="s">
        <v>196</v>
      </c>
      <c r="AU338" s="185" t="s">
        <v>86</v>
      </c>
      <c r="AV338" s="13" t="s">
        <v>88</v>
      </c>
      <c r="AW338" s="13" t="s">
        <v>36</v>
      </c>
      <c r="AX338" s="13" t="s">
        <v>86</v>
      </c>
      <c r="AY338" s="185" t="s">
        <v>184</v>
      </c>
    </row>
    <row r="339" spans="1:65" s="2" customFormat="1" ht="24.2" customHeight="1">
      <c r="A339" s="33"/>
      <c r="B339" s="166"/>
      <c r="C339" s="167" t="s">
        <v>614</v>
      </c>
      <c r="D339" s="167" t="s">
        <v>187</v>
      </c>
      <c r="E339" s="168" t="s">
        <v>659</v>
      </c>
      <c r="F339" s="169" t="s">
        <v>660</v>
      </c>
      <c r="G339" s="170" t="s">
        <v>216</v>
      </c>
      <c r="H339" s="171">
        <v>157.91999999999999</v>
      </c>
      <c r="I339" s="172"/>
      <c r="J339" s="173">
        <f>ROUND(I339*H339,2)</f>
        <v>0</v>
      </c>
      <c r="K339" s="169" t="s">
        <v>191</v>
      </c>
      <c r="L339" s="34"/>
      <c r="M339" s="174" t="s">
        <v>1</v>
      </c>
      <c r="N339" s="175" t="s">
        <v>44</v>
      </c>
      <c r="O339" s="59"/>
      <c r="P339" s="176">
        <f>O339*H339</f>
        <v>0</v>
      </c>
      <c r="Q339" s="176">
        <v>0</v>
      </c>
      <c r="R339" s="176">
        <f>Q339*H339</f>
        <v>0</v>
      </c>
      <c r="S339" s="176">
        <v>0</v>
      </c>
      <c r="T339" s="177">
        <f>S339*H339</f>
        <v>0</v>
      </c>
      <c r="U339" s="33"/>
      <c r="V339" s="33"/>
      <c r="W339" s="33"/>
      <c r="X339" s="33"/>
      <c r="Y339" s="33"/>
      <c r="Z339" s="33"/>
      <c r="AA339" s="33"/>
      <c r="AB339" s="33"/>
      <c r="AC339" s="33"/>
      <c r="AD339" s="33"/>
      <c r="AE339" s="33"/>
      <c r="AR339" s="178" t="s">
        <v>558</v>
      </c>
      <c r="AT339" s="178" t="s">
        <v>187</v>
      </c>
      <c r="AU339" s="178" t="s">
        <v>86</v>
      </c>
      <c r="AY339" s="18" t="s">
        <v>184</v>
      </c>
      <c r="BE339" s="179">
        <f>IF(N339="základní",J339,0)</f>
        <v>0</v>
      </c>
      <c r="BF339" s="179">
        <f>IF(N339="snížená",J339,0)</f>
        <v>0</v>
      </c>
      <c r="BG339" s="179">
        <f>IF(N339="zákl. přenesená",J339,0)</f>
        <v>0</v>
      </c>
      <c r="BH339" s="179">
        <f>IF(N339="sníž. přenesená",J339,0)</f>
        <v>0</v>
      </c>
      <c r="BI339" s="179">
        <f>IF(N339="nulová",J339,0)</f>
        <v>0</v>
      </c>
      <c r="BJ339" s="18" t="s">
        <v>86</v>
      </c>
      <c r="BK339" s="179">
        <f>ROUND(I339*H339,2)</f>
        <v>0</v>
      </c>
      <c r="BL339" s="18" t="s">
        <v>558</v>
      </c>
      <c r="BM339" s="178" t="s">
        <v>1838</v>
      </c>
    </row>
    <row r="340" spans="1:65" s="13" customFormat="1" ht="11.25">
      <c r="B340" s="184"/>
      <c r="D340" s="180" t="s">
        <v>196</v>
      </c>
      <c r="E340" s="185" t="s">
        <v>1</v>
      </c>
      <c r="F340" s="186" t="s">
        <v>1839</v>
      </c>
      <c r="H340" s="187">
        <v>157.91999999999999</v>
      </c>
      <c r="I340" s="188"/>
      <c r="L340" s="184"/>
      <c r="M340" s="189"/>
      <c r="N340" s="190"/>
      <c r="O340" s="190"/>
      <c r="P340" s="190"/>
      <c r="Q340" s="190"/>
      <c r="R340" s="190"/>
      <c r="S340" s="190"/>
      <c r="T340" s="191"/>
      <c r="AT340" s="185" t="s">
        <v>196</v>
      </c>
      <c r="AU340" s="185" t="s">
        <v>86</v>
      </c>
      <c r="AV340" s="13" t="s">
        <v>88</v>
      </c>
      <c r="AW340" s="13" t="s">
        <v>36</v>
      </c>
      <c r="AX340" s="13" t="s">
        <v>86</v>
      </c>
      <c r="AY340" s="185" t="s">
        <v>184</v>
      </c>
    </row>
    <row r="341" spans="1:65" s="2" customFormat="1" ht="24.2" customHeight="1">
      <c r="A341" s="33"/>
      <c r="B341" s="166"/>
      <c r="C341" s="167" t="s">
        <v>619</v>
      </c>
      <c r="D341" s="167" t="s">
        <v>187</v>
      </c>
      <c r="E341" s="168" t="s">
        <v>664</v>
      </c>
      <c r="F341" s="169" t="s">
        <v>665</v>
      </c>
      <c r="G341" s="170" t="s">
        <v>216</v>
      </c>
      <c r="H341" s="171">
        <v>1.095</v>
      </c>
      <c r="I341" s="172"/>
      <c r="J341" s="173">
        <f>ROUND(I341*H341,2)</f>
        <v>0</v>
      </c>
      <c r="K341" s="169" t="s">
        <v>191</v>
      </c>
      <c r="L341" s="34"/>
      <c r="M341" s="174" t="s">
        <v>1</v>
      </c>
      <c r="N341" s="175" t="s">
        <v>44</v>
      </c>
      <c r="O341" s="59"/>
      <c r="P341" s="176">
        <f>O341*H341</f>
        <v>0</v>
      </c>
      <c r="Q341" s="176">
        <v>0</v>
      </c>
      <c r="R341" s="176">
        <f>Q341*H341</f>
        <v>0</v>
      </c>
      <c r="S341" s="176">
        <v>0</v>
      </c>
      <c r="T341" s="177">
        <f>S341*H341</f>
        <v>0</v>
      </c>
      <c r="U341" s="33"/>
      <c r="V341" s="33"/>
      <c r="W341" s="33"/>
      <c r="X341" s="33"/>
      <c r="Y341" s="33"/>
      <c r="Z341" s="33"/>
      <c r="AA341" s="33"/>
      <c r="AB341" s="33"/>
      <c r="AC341" s="33"/>
      <c r="AD341" s="33"/>
      <c r="AE341" s="33"/>
      <c r="AR341" s="178" t="s">
        <v>558</v>
      </c>
      <c r="AT341" s="178" t="s">
        <v>187</v>
      </c>
      <c r="AU341" s="178" t="s">
        <v>86</v>
      </c>
      <c r="AY341" s="18" t="s">
        <v>184</v>
      </c>
      <c r="BE341" s="179">
        <f>IF(N341="základní",J341,0)</f>
        <v>0</v>
      </c>
      <c r="BF341" s="179">
        <f>IF(N341="snížená",J341,0)</f>
        <v>0</v>
      </c>
      <c r="BG341" s="179">
        <f>IF(N341="zákl. přenesená",J341,0)</f>
        <v>0</v>
      </c>
      <c r="BH341" s="179">
        <f>IF(N341="sníž. přenesená",J341,0)</f>
        <v>0</v>
      </c>
      <c r="BI341" s="179">
        <f>IF(N341="nulová",J341,0)</f>
        <v>0</v>
      </c>
      <c r="BJ341" s="18" t="s">
        <v>86</v>
      </c>
      <c r="BK341" s="179">
        <f>ROUND(I341*H341,2)</f>
        <v>0</v>
      </c>
      <c r="BL341" s="18" t="s">
        <v>558</v>
      </c>
      <c r="BM341" s="178" t="s">
        <v>1840</v>
      </c>
    </row>
    <row r="342" spans="1:65" s="13" customFormat="1" ht="11.25">
      <c r="B342" s="184"/>
      <c r="D342" s="180" t="s">
        <v>196</v>
      </c>
      <c r="E342" s="185" t="s">
        <v>1</v>
      </c>
      <c r="F342" s="186" t="s">
        <v>1841</v>
      </c>
      <c r="H342" s="187">
        <v>1.095</v>
      </c>
      <c r="I342" s="188"/>
      <c r="L342" s="184"/>
      <c r="M342" s="217"/>
      <c r="N342" s="218"/>
      <c r="O342" s="218"/>
      <c r="P342" s="218"/>
      <c r="Q342" s="218"/>
      <c r="R342" s="218"/>
      <c r="S342" s="218"/>
      <c r="T342" s="219"/>
      <c r="AT342" s="185" t="s">
        <v>196</v>
      </c>
      <c r="AU342" s="185" t="s">
        <v>86</v>
      </c>
      <c r="AV342" s="13" t="s">
        <v>88</v>
      </c>
      <c r="AW342" s="13" t="s">
        <v>36</v>
      </c>
      <c r="AX342" s="13" t="s">
        <v>86</v>
      </c>
      <c r="AY342" s="185" t="s">
        <v>184</v>
      </c>
    </row>
    <row r="343" spans="1:65" s="2" customFormat="1" ht="6.95" customHeight="1">
      <c r="A343" s="33"/>
      <c r="B343" s="48"/>
      <c r="C343" s="49"/>
      <c r="D343" s="49"/>
      <c r="E343" s="49"/>
      <c r="F343" s="49"/>
      <c r="G343" s="49"/>
      <c r="H343" s="49"/>
      <c r="I343" s="126"/>
      <c r="J343" s="49"/>
      <c r="K343" s="49"/>
      <c r="L343" s="34"/>
      <c r="M343" s="33"/>
      <c r="O343" s="33"/>
      <c r="P343" s="33"/>
      <c r="Q343" s="33"/>
      <c r="R343" s="33"/>
      <c r="S343" s="33"/>
      <c r="T343" s="33"/>
      <c r="U343" s="33"/>
      <c r="V343" s="33"/>
      <c r="W343" s="33"/>
      <c r="X343" s="33"/>
      <c r="Y343" s="33"/>
      <c r="Z343" s="33"/>
      <c r="AA343" s="33"/>
      <c r="AB343" s="33"/>
      <c r="AC343" s="33"/>
      <c r="AD343" s="33"/>
      <c r="AE343" s="33"/>
    </row>
  </sheetData>
  <autoFilter ref="C122:K342"/>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129</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1648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1842</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ROUND(J124,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ROUND((SUM(BE124:BE205)),  2)</f>
        <v>0</v>
      </c>
      <c r="G35" s="33"/>
      <c r="H35" s="33"/>
      <c r="I35" s="113">
        <v>0.21</v>
      </c>
      <c r="J35" s="112">
        <f>ROUND(((SUM(BE124:BE205))*I35),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ROUND((SUM(BF124:BF205)),  2)</f>
        <v>0</v>
      </c>
      <c r="G36" s="33"/>
      <c r="H36" s="33"/>
      <c r="I36" s="113">
        <v>0.15</v>
      </c>
      <c r="J36" s="112">
        <f>ROUND(((SUM(BF124:BF205))*I36),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ROUND((SUM(BG124:BG205)),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ROUND((SUM(BH124:BH205)),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ROUND((SUM(BI124:BI205)),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1648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02.02 - Železniční přejezd P7079 evid. kmk 85,412</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J124</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J125</f>
        <v>0</v>
      </c>
      <c r="L99" s="132"/>
    </row>
    <row r="100" spans="1:47" s="10" customFormat="1" ht="19.899999999999999" hidden="1" customHeight="1">
      <c r="B100" s="137"/>
      <c r="D100" s="138" t="s">
        <v>167</v>
      </c>
      <c r="E100" s="139"/>
      <c r="F100" s="139"/>
      <c r="G100" s="139"/>
      <c r="H100" s="139"/>
      <c r="I100" s="140"/>
      <c r="J100" s="141">
        <f>J126</f>
        <v>0</v>
      </c>
      <c r="L100" s="137"/>
    </row>
    <row r="101" spans="1:47" s="9" customFormat="1" ht="24.95" hidden="1" customHeight="1">
      <c r="B101" s="132"/>
      <c r="D101" s="133" t="s">
        <v>168</v>
      </c>
      <c r="E101" s="134"/>
      <c r="F101" s="134"/>
      <c r="G101" s="134"/>
      <c r="H101" s="134"/>
      <c r="I101" s="135"/>
      <c r="J101" s="136">
        <f>J170</f>
        <v>0</v>
      </c>
      <c r="L101" s="132"/>
    </row>
    <row r="102" spans="1:47" s="9" customFormat="1" ht="24.95" hidden="1" customHeight="1">
      <c r="B102" s="132"/>
      <c r="D102" s="133" t="s">
        <v>674</v>
      </c>
      <c r="E102" s="134"/>
      <c r="F102" s="134"/>
      <c r="G102" s="134"/>
      <c r="H102" s="134"/>
      <c r="I102" s="135"/>
      <c r="J102" s="136">
        <f>J203</f>
        <v>0</v>
      </c>
      <c r="L102" s="132"/>
    </row>
    <row r="103" spans="1:47" s="2" customFormat="1" ht="21.75" hidden="1" customHeight="1">
      <c r="A103" s="33"/>
      <c r="B103" s="34"/>
      <c r="C103" s="33"/>
      <c r="D103" s="33"/>
      <c r="E103" s="33"/>
      <c r="F103" s="33"/>
      <c r="G103" s="33"/>
      <c r="H103" s="33"/>
      <c r="I103" s="102"/>
      <c r="J103" s="33"/>
      <c r="K103" s="33"/>
      <c r="L103" s="43"/>
      <c r="S103" s="33"/>
      <c r="T103" s="33"/>
      <c r="U103" s="33"/>
      <c r="V103" s="33"/>
      <c r="W103" s="33"/>
      <c r="X103" s="33"/>
      <c r="Y103" s="33"/>
      <c r="Z103" s="33"/>
      <c r="AA103" s="33"/>
      <c r="AB103" s="33"/>
      <c r="AC103" s="33"/>
      <c r="AD103" s="33"/>
      <c r="AE103" s="33"/>
    </row>
    <row r="104" spans="1:47" s="2" customFormat="1" ht="6.95" hidden="1" customHeight="1">
      <c r="A104" s="33"/>
      <c r="B104" s="48"/>
      <c r="C104" s="49"/>
      <c r="D104" s="49"/>
      <c r="E104" s="49"/>
      <c r="F104" s="49"/>
      <c r="G104" s="49"/>
      <c r="H104" s="49"/>
      <c r="I104" s="126"/>
      <c r="J104" s="49"/>
      <c r="K104" s="49"/>
      <c r="L104" s="43"/>
      <c r="S104" s="33"/>
      <c r="T104" s="33"/>
      <c r="U104" s="33"/>
      <c r="V104" s="33"/>
      <c r="W104" s="33"/>
      <c r="X104" s="33"/>
      <c r="Y104" s="33"/>
      <c r="Z104" s="33"/>
      <c r="AA104" s="33"/>
      <c r="AB104" s="33"/>
      <c r="AC104" s="33"/>
      <c r="AD104" s="33"/>
      <c r="AE104" s="33"/>
    </row>
    <row r="105" spans="1:47" ht="11.25" hidden="1"/>
    <row r="106" spans="1:47" ht="11.25" hidden="1"/>
    <row r="107" spans="1:47" ht="11.25" hidden="1"/>
    <row r="108" spans="1:47" s="2" customFormat="1" ht="6.95" customHeight="1">
      <c r="A108" s="33"/>
      <c r="B108" s="50"/>
      <c r="C108" s="51"/>
      <c r="D108" s="51"/>
      <c r="E108" s="51"/>
      <c r="F108" s="51"/>
      <c r="G108" s="51"/>
      <c r="H108" s="51"/>
      <c r="I108" s="127"/>
      <c r="J108" s="51"/>
      <c r="K108" s="51"/>
      <c r="L108" s="43"/>
      <c r="S108" s="33"/>
      <c r="T108" s="33"/>
      <c r="U108" s="33"/>
      <c r="V108" s="33"/>
      <c r="W108" s="33"/>
      <c r="X108" s="33"/>
      <c r="Y108" s="33"/>
      <c r="Z108" s="33"/>
      <c r="AA108" s="33"/>
      <c r="AB108" s="33"/>
      <c r="AC108" s="33"/>
      <c r="AD108" s="33"/>
      <c r="AE108" s="33"/>
    </row>
    <row r="109" spans="1:47" s="2" customFormat="1" ht="24.95" customHeight="1">
      <c r="A109" s="33"/>
      <c r="B109" s="34"/>
      <c r="C109" s="22" t="s">
        <v>169</v>
      </c>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6.95" customHeight="1">
      <c r="A110" s="33"/>
      <c r="B110" s="34"/>
      <c r="C110" s="33"/>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2" customHeight="1">
      <c r="A111" s="33"/>
      <c r="B111" s="34"/>
      <c r="C111" s="28" t="s">
        <v>16</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6.5" customHeight="1">
      <c r="A112" s="33"/>
      <c r="B112" s="34"/>
      <c r="C112" s="33"/>
      <c r="D112" s="33"/>
      <c r="E112" s="284" t="str">
        <f>E7</f>
        <v>Oprava trati v úseku Nedvědice - Tišnov - bez materuálu SŽ</v>
      </c>
      <c r="F112" s="285"/>
      <c r="G112" s="285"/>
      <c r="H112" s="285"/>
      <c r="I112" s="102"/>
      <c r="J112" s="33"/>
      <c r="K112" s="33"/>
      <c r="L112" s="43"/>
      <c r="S112" s="33"/>
      <c r="T112" s="33"/>
      <c r="U112" s="33"/>
      <c r="V112" s="33"/>
      <c r="W112" s="33"/>
      <c r="X112" s="33"/>
      <c r="Y112" s="33"/>
      <c r="Z112" s="33"/>
      <c r="AA112" s="33"/>
      <c r="AB112" s="33"/>
      <c r="AC112" s="33"/>
      <c r="AD112" s="33"/>
      <c r="AE112" s="33"/>
    </row>
    <row r="113" spans="1:65" s="1" customFormat="1" ht="12" customHeight="1">
      <c r="B113" s="21"/>
      <c r="C113" s="28" t="s">
        <v>157</v>
      </c>
      <c r="I113" s="99"/>
      <c r="L113" s="21"/>
    </row>
    <row r="114" spans="1:65" s="2" customFormat="1" ht="16.5" customHeight="1">
      <c r="A114" s="33"/>
      <c r="B114" s="34"/>
      <c r="C114" s="33"/>
      <c r="D114" s="33"/>
      <c r="E114" s="284" t="s">
        <v>1648</v>
      </c>
      <c r="F114" s="286"/>
      <c r="G114" s="286"/>
      <c r="H114" s="286"/>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159</v>
      </c>
      <c r="D115" s="33"/>
      <c r="E115" s="33"/>
      <c r="F115" s="33"/>
      <c r="G115" s="33"/>
      <c r="H115" s="33"/>
      <c r="I115" s="102"/>
      <c r="J115" s="33"/>
      <c r="K115" s="33"/>
      <c r="L115" s="43"/>
      <c r="S115" s="33"/>
      <c r="T115" s="33"/>
      <c r="U115" s="33"/>
      <c r="V115" s="33"/>
      <c r="W115" s="33"/>
      <c r="X115" s="33"/>
      <c r="Y115" s="33"/>
      <c r="Z115" s="33"/>
      <c r="AA115" s="33"/>
      <c r="AB115" s="33"/>
      <c r="AC115" s="33"/>
      <c r="AD115" s="33"/>
      <c r="AE115" s="33"/>
    </row>
    <row r="116" spans="1:65" s="2" customFormat="1" ht="16.5" customHeight="1">
      <c r="A116" s="33"/>
      <c r="B116" s="34"/>
      <c r="C116" s="33"/>
      <c r="D116" s="33"/>
      <c r="E116" s="240" t="str">
        <f>E11</f>
        <v>SO 02.02 - Železniční přejezd P7079 evid. kmk 85,412</v>
      </c>
      <c r="F116" s="286"/>
      <c r="G116" s="286"/>
      <c r="H116" s="286"/>
      <c r="I116" s="102"/>
      <c r="J116" s="33"/>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2" customHeight="1">
      <c r="A118" s="33"/>
      <c r="B118" s="34"/>
      <c r="C118" s="28" t="s">
        <v>20</v>
      </c>
      <c r="D118" s="33"/>
      <c r="E118" s="33"/>
      <c r="F118" s="26" t="str">
        <f>F14</f>
        <v>Nedvědice - Tišnov</v>
      </c>
      <c r="G118" s="33"/>
      <c r="H118" s="33"/>
      <c r="I118" s="103" t="s">
        <v>22</v>
      </c>
      <c r="J118" s="56" t="str">
        <f>IF(J14="","",J14)</f>
        <v>24. 6. 2020</v>
      </c>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24</v>
      </c>
      <c r="D120" s="33"/>
      <c r="E120" s="33"/>
      <c r="F120" s="26" t="str">
        <f>E17</f>
        <v>Správa železnic, státní organizace</v>
      </c>
      <c r="G120" s="33"/>
      <c r="H120" s="33"/>
      <c r="I120" s="103" t="s">
        <v>32</v>
      </c>
      <c r="J120" s="31" t="str">
        <f>E23</f>
        <v>DMC Havlíčkův Brod, s.r.o.</v>
      </c>
      <c r="K120" s="33"/>
      <c r="L120" s="43"/>
      <c r="S120" s="33"/>
      <c r="T120" s="33"/>
      <c r="U120" s="33"/>
      <c r="V120" s="33"/>
      <c r="W120" s="33"/>
      <c r="X120" s="33"/>
      <c r="Y120" s="33"/>
      <c r="Z120" s="33"/>
      <c r="AA120" s="33"/>
      <c r="AB120" s="33"/>
      <c r="AC120" s="33"/>
      <c r="AD120" s="33"/>
      <c r="AE120" s="33"/>
    </row>
    <row r="121" spans="1:65" s="2" customFormat="1" ht="25.7" customHeight="1">
      <c r="A121" s="33"/>
      <c r="B121" s="34"/>
      <c r="C121" s="28" t="s">
        <v>30</v>
      </c>
      <c r="D121" s="33"/>
      <c r="E121" s="33"/>
      <c r="F121" s="26" t="str">
        <f>IF(E20="","",E20)</f>
        <v>Vyplň údaj</v>
      </c>
      <c r="G121" s="33"/>
      <c r="H121" s="33"/>
      <c r="I121" s="103" t="s">
        <v>37</v>
      </c>
      <c r="J121" s="31" t="str">
        <f>E26</f>
        <v>DMC Havlíčkův Brod, s.r.o.</v>
      </c>
      <c r="K121" s="33"/>
      <c r="L121" s="43"/>
      <c r="S121" s="33"/>
      <c r="T121" s="33"/>
      <c r="U121" s="33"/>
      <c r="V121" s="33"/>
      <c r="W121" s="33"/>
      <c r="X121" s="33"/>
      <c r="Y121" s="33"/>
      <c r="Z121" s="33"/>
      <c r="AA121" s="33"/>
      <c r="AB121" s="33"/>
      <c r="AC121" s="33"/>
      <c r="AD121" s="33"/>
      <c r="AE121" s="33"/>
    </row>
    <row r="122" spans="1:65" s="2" customFormat="1" ht="10.35" customHeight="1">
      <c r="A122" s="33"/>
      <c r="B122" s="34"/>
      <c r="C122" s="33"/>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65" s="11" customFormat="1" ht="29.25" customHeight="1">
      <c r="A123" s="142"/>
      <c r="B123" s="143"/>
      <c r="C123" s="144" t="s">
        <v>170</v>
      </c>
      <c r="D123" s="145" t="s">
        <v>64</v>
      </c>
      <c r="E123" s="145" t="s">
        <v>60</v>
      </c>
      <c r="F123" s="145" t="s">
        <v>61</v>
      </c>
      <c r="G123" s="145" t="s">
        <v>171</v>
      </c>
      <c r="H123" s="145" t="s">
        <v>172</v>
      </c>
      <c r="I123" s="146" t="s">
        <v>173</v>
      </c>
      <c r="J123" s="145" t="s">
        <v>163</v>
      </c>
      <c r="K123" s="147" t="s">
        <v>174</v>
      </c>
      <c r="L123" s="148"/>
      <c r="M123" s="63" t="s">
        <v>1</v>
      </c>
      <c r="N123" s="64" t="s">
        <v>43</v>
      </c>
      <c r="O123" s="64" t="s">
        <v>175</v>
      </c>
      <c r="P123" s="64" t="s">
        <v>176</v>
      </c>
      <c r="Q123" s="64" t="s">
        <v>177</v>
      </c>
      <c r="R123" s="64" t="s">
        <v>178</v>
      </c>
      <c r="S123" s="64" t="s">
        <v>179</v>
      </c>
      <c r="T123" s="65" t="s">
        <v>180</v>
      </c>
      <c r="U123" s="142"/>
      <c r="V123" s="142"/>
      <c r="W123" s="142"/>
      <c r="X123" s="142"/>
      <c r="Y123" s="142"/>
      <c r="Z123" s="142"/>
      <c r="AA123" s="142"/>
      <c r="AB123" s="142"/>
      <c r="AC123" s="142"/>
      <c r="AD123" s="142"/>
      <c r="AE123" s="142"/>
    </row>
    <row r="124" spans="1:65" s="2" customFormat="1" ht="22.9" customHeight="1">
      <c r="A124" s="33"/>
      <c r="B124" s="34"/>
      <c r="C124" s="70" t="s">
        <v>181</v>
      </c>
      <c r="D124" s="33"/>
      <c r="E124" s="33"/>
      <c r="F124" s="33"/>
      <c r="G124" s="33"/>
      <c r="H124" s="33"/>
      <c r="I124" s="102"/>
      <c r="J124" s="149">
        <f>BK124</f>
        <v>0</v>
      </c>
      <c r="K124" s="33"/>
      <c r="L124" s="34"/>
      <c r="M124" s="66"/>
      <c r="N124" s="57"/>
      <c r="O124" s="67"/>
      <c r="P124" s="150">
        <f>P125+P170+P203</f>
        <v>0</v>
      </c>
      <c r="Q124" s="67"/>
      <c r="R124" s="150">
        <f>R125+R170+R203</f>
        <v>14.407888</v>
      </c>
      <c r="S124" s="67"/>
      <c r="T124" s="151">
        <f>T125+T170+T203</f>
        <v>0</v>
      </c>
      <c r="U124" s="33"/>
      <c r="V124" s="33"/>
      <c r="W124" s="33"/>
      <c r="X124" s="33"/>
      <c r="Y124" s="33"/>
      <c r="Z124" s="33"/>
      <c r="AA124" s="33"/>
      <c r="AB124" s="33"/>
      <c r="AC124" s="33"/>
      <c r="AD124" s="33"/>
      <c r="AE124" s="33"/>
      <c r="AT124" s="18" t="s">
        <v>78</v>
      </c>
      <c r="AU124" s="18" t="s">
        <v>165</v>
      </c>
      <c r="BK124" s="152">
        <f>BK125+BK170+BK203</f>
        <v>0</v>
      </c>
    </row>
    <row r="125" spans="1:65" s="12" customFormat="1" ht="25.9" customHeight="1">
      <c r="B125" s="153"/>
      <c r="D125" s="154" t="s">
        <v>78</v>
      </c>
      <c r="E125" s="155" t="s">
        <v>182</v>
      </c>
      <c r="F125" s="155" t="s">
        <v>183</v>
      </c>
      <c r="I125" s="156"/>
      <c r="J125" s="157">
        <f>BK125</f>
        <v>0</v>
      </c>
      <c r="L125" s="153"/>
      <c r="M125" s="158"/>
      <c r="N125" s="159"/>
      <c r="O125" s="159"/>
      <c r="P125" s="160">
        <f>P126</f>
        <v>0</v>
      </c>
      <c r="Q125" s="159"/>
      <c r="R125" s="160">
        <f>R126</f>
        <v>14.407888</v>
      </c>
      <c r="S125" s="159"/>
      <c r="T125" s="161">
        <f>T126</f>
        <v>0</v>
      </c>
      <c r="AR125" s="154" t="s">
        <v>86</v>
      </c>
      <c r="AT125" s="162" t="s">
        <v>78</v>
      </c>
      <c r="AU125" s="162" t="s">
        <v>79</v>
      </c>
      <c r="AY125" s="154" t="s">
        <v>184</v>
      </c>
      <c r="BK125" s="163">
        <f>BK126</f>
        <v>0</v>
      </c>
    </row>
    <row r="126" spans="1:65" s="12" customFormat="1" ht="22.9" customHeight="1">
      <c r="B126" s="153"/>
      <c r="D126" s="154" t="s">
        <v>78</v>
      </c>
      <c r="E126" s="164" t="s">
        <v>185</v>
      </c>
      <c r="F126" s="164" t="s">
        <v>186</v>
      </c>
      <c r="I126" s="156"/>
      <c r="J126" s="165">
        <f>BK126</f>
        <v>0</v>
      </c>
      <c r="L126" s="153"/>
      <c r="M126" s="158"/>
      <c r="N126" s="159"/>
      <c r="O126" s="159"/>
      <c r="P126" s="160">
        <f>SUM(P127:P169)</f>
        <v>0</v>
      </c>
      <c r="Q126" s="159"/>
      <c r="R126" s="160">
        <f>SUM(R127:R169)</f>
        <v>14.407888</v>
      </c>
      <c r="S126" s="159"/>
      <c r="T126" s="161">
        <f>SUM(T127:T169)</f>
        <v>0</v>
      </c>
      <c r="AR126" s="154" t="s">
        <v>86</v>
      </c>
      <c r="AT126" s="162" t="s">
        <v>78</v>
      </c>
      <c r="AU126" s="162" t="s">
        <v>86</v>
      </c>
      <c r="AY126" s="154" t="s">
        <v>184</v>
      </c>
      <c r="BK126" s="163">
        <f>SUM(BK127:BK169)</f>
        <v>0</v>
      </c>
    </row>
    <row r="127" spans="1:65" s="2" customFormat="1" ht="24.2" customHeight="1">
      <c r="A127" s="33"/>
      <c r="B127" s="166"/>
      <c r="C127" s="167" t="s">
        <v>86</v>
      </c>
      <c r="D127" s="167" t="s">
        <v>187</v>
      </c>
      <c r="E127" s="168" t="s">
        <v>1843</v>
      </c>
      <c r="F127" s="169" t="s">
        <v>1844</v>
      </c>
      <c r="G127" s="170" t="s">
        <v>286</v>
      </c>
      <c r="H127" s="171">
        <v>1</v>
      </c>
      <c r="I127" s="172"/>
      <c r="J127" s="173">
        <f>ROUND(I127*H127,2)</f>
        <v>0</v>
      </c>
      <c r="K127" s="169" t="s">
        <v>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88</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1845</v>
      </c>
    </row>
    <row r="128" spans="1:65" s="2" customFormat="1" ht="19.5">
      <c r="A128" s="33"/>
      <c r="B128" s="34"/>
      <c r="C128" s="33"/>
      <c r="D128" s="180" t="s">
        <v>194</v>
      </c>
      <c r="E128" s="33"/>
      <c r="F128" s="181" t="s">
        <v>1846</v>
      </c>
      <c r="G128" s="33"/>
      <c r="H128" s="33"/>
      <c r="I128" s="102"/>
      <c r="J128" s="33"/>
      <c r="K128" s="33"/>
      <c r="L128" s="34"/>
      <c r="M128" s="182"/>
      <c r="N128" s="183"/>
      <c r="O128" s="59"/>
      <c r="P128" s="59"/>
      <c r="Q128" s="59"/>
      <c r="R128" s="59"/>
      <c r="S128" s="59"/>
      <c r="T128" s="60"/>
      <c r="U128" s="33"/>
      <c r="V128" s="33"/>
      <c r="W128" s="33"/>
      <c r="X128" s="33"/>
      <c r="Y128" s="33"/>
      <c r="Z128" s="33"/>
      <c r="AA128" s="33"/>
      <c r="AB128" s="33"/>
      <c r="AC128" s="33"/>
      <c r="AD128" s="33"/>
      <c r="AE128" s="33"/>
      <c r="AT128" s="18" t="s">
        <v>194</v>
      </c>
      <c r="AU128" s="18" t="s">
        <v>88</v>
      </c>
    </row>
    <row r="129" spans="1:65" s="2" customFormat="1" ht="24.2" customHeight="1">
      <c r="A129" s="33"/>
      <c r="B129" s="166"/>
      <c r="C129" s="200" t="s">
        <v>88</v>
      </c>
      <c r="D129" s="200" t="s">
        <v>213</v>
      </c>
      <c r="E129" s="201" t="s">
        <v>1847</v>
      </c>
      <c r="F129" s="202" t="s">
        <v>1848</v>
      </c>
      <c r="G129" s="203" t="s">
        <v>228</v>
      </c>
      <c r="H129" s="204">
        <v>0.128</v>
      </c>
      <c r="I129" s="205"/>
      <c r="J129" s="206">
        <f>ROUND(I129*H129,2)</f>
        <v>0</v>
      </c>
      <c r="K129" s="202" t="s">
        <v>191</v>
      </c>
      <c r="L129" s="207"/>
      <c r="M129" s="208" t="s">
        <v>1</v>
      </c>
      <c r="N129" s="209" t="s">
        <v>44</v>
      </c>
      <c r="O129" s="59"/>
      <c r="P129" s="176">
        <f>O129*H129</f>
        <v>0</v>
      </c>
      <c r="Q129" s="176">
        <v>2.4289999999999998</v>
      </c>
      <c r="R129" s="176">
        <f>Q129*H129</f>
        <v>0.31091199999999997</v>
      </c>
      <c r="S129" s="176">
        <v>0</v>
      </c>
      <c r="T129" s="177">
        <f>S129*H129</f>
        <v>0</v>
      </c>
      <c r="U129" s="33"/>
      <c r="V129" s="33"/>
      <c r="W129" s="33"/>
      <c r="X129" s="33"/>
      <c r="Y129" s="33"/>
      <c r="Z129" s="33"/>
      <c r="AA129" s="33"/>
      <c r="AB129" s="33"/>
      <c r="AC129" s="33"/>
      <c r="AD129" s="33"/>
      <c r="AE129" s="33"/>
      <c r="AR129" s="178" t="s">
        <v>217</v>
      </c>
      <c r="AT129" s="178" t="s">
        <v>213</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1849</v>
      </c>
    </row>
    <row r="130" spans="1:65" s="13" customFormat="1" ht="11.25">
      <c r="B130" s="184"/>
      <c r="D130" s="180" t="s">
        <v>196</v>
      </c>
      <c r="E130" s="185" t="s">
        <v>1</v>
      </c>
      <c r="F130" s="186" t="s">
        <v>1850</v>
      </c>
      <c r="H130" s="187">
        <v>0.128</v>
      </c>
      <c r="I130" s="188"/>
      <c r="L130" s="184"/>
      <c r="M130" s="189"/>
      <c r="N130" s="190"/>
      <c r="O130" s="190"/>
      <c r="P130" s="190"/>
      <c r="Q130" s="190"/>
      <c r="R130" s="190"/>
      <c r="S130" s="190"/>
      <c r="T130" s="191"/>
      <c r="AT130" s="185" t="s">
        <v>196</v>
      </c>
      <c r="AU130" s="185" t="s">
        <v>88</v>
      </c>
      <c r="AV130" s="13" t="s">
        <v>88</v>
      </c>
      <c r="AW130" s="13" t="s">
        <v>36</v>
      </c>
      <c r="AX130" s="13" t="s">
        <v>86</v>
      </c>
      <c r="AY130" s="185" t="s">
        <v>184</v>
      </c>
    </row>
    <row r="131" spans="1:65" s="2" customFormat="1" ht="24.2" customHeight="1">
      <c r="A131" s="33"/>
      <c r="B131" s="166"/>
      <c r="C131" s="200" t="s">
        <v>102</v>
      </c>
      <c r="D131" s="200" t="s">
        <v>213</v>
      </c>
      <c r="E131" s="201" t="s">
        <v>1851</v>
      </c>
      <c r="F131" s="202" t="s">
        <v>1852</v>
      </c>
      <c r="G131" s="203" t="s">
        <v>286</v>
      </c>
      <c r="H131" s="204">
        <v>1</v>
      </c>
      <c r="I131" s="205"/>
      <c r="J131" s="206">
        <f>ROUND(I131*H131,2)</f>
        <v>0</v>
      </c>
      <c r="K131" s="202" t="s">
        <v>191</v>
      </c>
      <c r="L131" s="207"/>
      <c r="M131" s="208" t="s">
        <v>1</v>
      </c>
      <c r="N131" s="209" t="s">
        <v>44</v>
      </c>
      <c r="O131" s="59"/>
      <c r="P131" s="176">
        <f>O131*H131</f>
        <v>0</v>
      </c>
      <c r="Q131" s="176">
        <v>0</v>
      </c>
      <c r="R131" s="176">
        <f>Q131*H131</f>
        <v>0</v>
      </c>
      <c r="S131" s="176">
        <v>0</v>
      </c>
      <c r="T131" s="177">
        <f>S131*H131</f>
        <v>0</v>
      </c>
      <c r="U131" s="33"/>
      <c r="V131" s="33"/>
      <c r="W131" s="33"/>
      <c r="X131" s="33"/>
      <c r="Y131" s="33"/>
      <c r="Z131" s="33"/>
      <c r="AA131" s="33"/>
      <c r="AB131" s="33"/>
      <c r="AC131" s="33"/>
      <c r="AD131" s="33"/>
      <c r="AE131" s="33"/>
      <c r="AR131" s="178" t="s">
        <v>217</v>
      </c>
      <c r="AT131" s="178" t="s">
        <v>213</v>
      </c>
      <c r="AU131" s="178" t="s">
        <v>88</v>
      </c>
      <c r="AY131" s="18" t="s">
        <v>184</v>
      </c>
      <c r="BE131" s="179">
        <f>IF(N131="základní",J131,0)</f>
        <v>0</v>
      </c>
      <c r="BF131" s="179">
        <f>IF(N131="snížená",J131,0)</f>
        <v>0</v>
      </c>
      <c r="BG131" s="179">
        <f>IF(N131="zákl. přenesená",J131,0)</f>
        <v>0</v>
      </c>
      <c r="BH131" s="179">
        <f>IF(N131="sníž. přenesená",J131,0)</f>
        <v>0</v>
      </c>
      <c r="BI131" s="179">
        <f>IF(N131="nulová",J131,0)</f>
        <v>0</v>
      </c>
      <c r="BJ131" s="18" t="s">
        <v>86</v>
      </c>
      <c r="BK131" s="179">
        <f>ROUND(I131*H131,2)</f>
        <v>0</v>
      </c>
      <c r="BL131" s="18" t="s">
        <v>192</v>
      </c>
      <c r="BM131" s="178" t="s">
        <v>1853</v>
      </c>
    </row>
    <row r="132" spans="1:65" s="2" customFormat="1" ht="24.2" customHeight="1">
      <c r="A132" s="33"/>
      <c r="B132" s="166"/>
      <c r="C132" s="167" t="s">
        <v>192</v>
      </c>
      <c r="D132" s="167" t="s">
        <v>187</v>
      </c>
      <c r="E132" s="168" t="s">
        <v>1854</v>
      </c>
      <c r="F132" s="169" t="s">
        <v>1855</v>
      </c>
      <c r="G132" s="170" t="s">
        <v>327</v>
      </c>
      <c r="H132" s="171">
        <v>2.4</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1856</v>
      </c>
    </row>
    <row r="133" spans="1:65" s="2" customFormat="1" ht="24.2" customHeight="1">
      <c r="A133" s="33"/>
      <c r="B133" s="166"/>
      <c r="C133" s="167" t="s">
        <v>185</v>
      </c>
      <c r="D133" s="167" t="s">
        <v>187</v>
      </c>
      <c r="E133" s="168" t="s">
        <v>1857</v>
      </c>
      <c r="F133" s="169" t="s">
        <v>1858</v>
      </c>
      <c r="G133" s="170" t="s">
        <v>327</v>
      </c>
      <c r="H133" s="171">
        <v>2.4</v>
      </c>
      <c r="I133" s="172"/>
      <c r="J133" s="173">
        <f>ROUND(I133*H133,2)</f>
        <v>0</v>
      </c>
      <c r="K133" s="169" t="s">
        <v>191</v>
      </c>
      <c r="L133" s="34"/>
      <c r="M133" s="174" t="s">
        <v>1</v>
      </c>
      <c r="N133" s="175" t="s">
        <v>44</v>
      </c>
      <c r="O133" s="59"/>
      <c r="P133" s="176">
        <f>O133*H133</f>
        <v>0</v>
      </c>
      <c r="Q133" s="176">
        <v>0</v>
      </c>
      <c r="R133" s="176">
        <f>Q133*H133</f>
        <v>0</v>
      </c>
      <c r="S133" s="176">
        <v>0</v>
      </c>
      <c r="T133" s="177">
        <f>S133*H133</f>
        <v>0</v>
      </c>
      <c r="U133" s="33"/>
      <c r="V133" s="33"/>
      <c r="W133" s="33"/>
      <c r="X133" s="33"/>
      <c r="Y133" s="33"/>
      <c r="Z133" s="33"/>
      <c r="AA133" s="33"/>
      <c r="AB133" s="33"/>
      <c r="AC133" s="33"/>
      <c r="AD133" s="33"/>
      <c r="AE133" s="33"/>
      <c r="AR133" s="178" t="s">
        <v>192</v>
      </c>
      <c r="AT133" s="178" t="s">
        <v>187</v>
      </c>
      <c r="AU133" s="178" t="s">
        <v>88</v>
      </c>
      <c r="AY133" s="18" t="s">
        <v>184</v>
      </c>
      <c r="BE133" s="179">
        <f>IF(N133="základní",J133,0)</f>
        <v>0</v>
      </c>
      <c r="BF133" s="179">
        <f>IF(N133="snížená",J133,0)</f>
        <v>0</v>
      </c>
      <c r="BG133" s="179">
        <f>IF(N133="zákl. přenesená",J133,0)</f>
        <v>0</v>
      </c>
      <c r="BH133" s="179">
        <f>IF(N133="sníž. přenesená",J133,0)</f>
        <v>0</v>
      </c>
      <c r="BI133" s="179">
        <f>IF(N133="nulová",J133,0)</f>
        <v>0</v>
      </c>
      <c r="BJ133" s="18" t="s">
        <v>86</v>
      </c>
      <c r="BK133" s="179">
        <f>ROUND(I133*H133,2)</f>
        <v>0</v>
      </c>
      <c r="BL133" s="18" t="s">
        <v>192</v>
      </c>
      <c r="BM133" s="178" t="s">
        <v>1859</v>
      </c>
    </row>
    <row r="134" spans="1:65" s="2" customFormat="1" ht="24.2" customHeight="1">
      <c r="A134" s="33"/>
      <c r="B134" s="166"/>
      <c r="C134" s="200" t="s">
        <v>220</v>
      </c>
      <c r="D134" s="200" t="s">
        <v>213</v>
      </c>
      <c r="E134" s="201" t="s">
        <v>1860</v>
      </c>
      <c r="F134" s="202" t="s">
        <v>1861</v>
      </c>
      <c r="G134" s="203" t="s">
        <v>327</v>
      </c>
      <c r="H134" s="204">
        <v>2.4</v>
      </c>
      <c r="I134" s="205"/>
      <c r="J134" s="206">
        <f>ROUND(I134*H134,2)</f>
        <v>0</v>
      </c>
      <c r="K134" s="202" t="s">
        <v>191</v>
      </c>
      <c r="L134" s="207"/>
      <c r="M134" s="208" t="s">
        <v>1</v>
      </c>
      <c r="N134" s="209" t="s">
        <v>44</v>
      </c>
      <c r="O134" s="59"/>
      <c r="P134" s="176">
        <f>O134*H134</f>
        <v>0</v>
      </c>
      <c r="Q134" s="176">
        <v>0</v>
      </c>
      <c r="R134" s="176">
        <f>Q134*H134</f>
        <v>0</v>
      </c>
      <c r="S134" s="176">
        <v>0</v>
      </c>
      <c r="T134" s="177">
        <f>S134*H134</f>
        <v>0</v>
      </c>
      <c r="U134" s="33"/>
      <c r="V134" s="33"/>
      <c r="W134" s="33"/>
      <c r="X134" s="33"/>
      <c r="Y134" s="33"/>
      <c r="Z134" s="33"/>
      <c r="AA134" s="33"/>
      <c r="AB134" s="33"/>
      <c r="AC134" s="33"/>
      <c r="AD134" s="33"/>
      <c r="AE134" s="33"/>
      <c r="AR134" s="178" t="s">
        <v>217</v>
      </c>
      <c r="AT134" s="178" t="s">
        <v>213</v>
      </c>
      <c r="AU134" s="178" t="s">
        <v>88</v>
      </c>
      <c r="AY134" s="18" t="s">
        <v>184</v>
      </c>
      <c r="BE134" s="179">
        <f>IF(N134="základní",J134,0)</f>
        <v>0</v>
      </c>
      <c r="BF134" s="179">
        <f>IF(N134="snížená",J134,0)</f>
        <v>0</v>
      </c>
      <c r="BG134" s="179">
        <f>IF(N134="zákl. přenesená",J134,0)</f>
        <v>0</v>
      </c>
      <c r="BH134" s="179">
        <f>IF(N134="sníž. přenesená",J134,0)</f>
        <v>0</v>
      </c>
      <c r="BI134" s="179">
        <f>IF(N134="nulová",J134,0)</f>
        <v>0</v>
      </c>
      <c r="BJ134" s="18" t="s">
        <v>86</v>
      </c>
      <c r="BK134" s="179">
        <f>ROUND(I134*H134,2)</f>
        <v>0</v>
      </c>
      <c r="BL134" s="18" t="s">
        <v>192</v>
      </c>
      <c r="BM134" s="178" t="s">
        <v>1862</v>
      </c>
    </row>
    <row r="135" spans="1:65" s="2" customFormat="1" ht="24.2" customHeight="1">
      <c r="A135" s="33"/>
      <c r="B135" s="166"/>
      <c r="C135" s="167" t="s">
        <v>225</v>
      </c>
      <c r="D135" s="167" t="s">
        <v>187</v>
      </c>
      <c r="E135" s="168" t="s">
        <v>1863</v>
      </c>
      <c r="F135" s="169" t="s">
        <v>1864</v>
      </c>
      <c r="G135" s="170" t="s">
        <v>200</v>
      </c>
      <c r="H135" s="171">
        <v>11.28</v>
      </c>
      <c r="I135" s="172"/>
      <c r="J135" s="173">
        <f>ROUND(I135*H135,2)</f>
        <v>0</v>
      </c>
      <c r="K135" s="169" t="s">
        <v>191</v>
      </c>
      <c r="L135" s="34"/>
      <c r="M135" s="174" t="s">
        <v>1</v>
      </c>
      <c r="N135" s="175"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192</v>
      </c>
      <c r="AT135" s="178" t="s">
        <v>187</v>
      </c>
      <c r="AU135" s="178" t="s">
        <v>88</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1865</v>
      </c>
    </row>
    <row r="136" spans="1:65" s="13" customFormat="1" ht="11.25">
      <c r="B136" s="184"/>
      <c r="D136" s="180" t="s">
        <v>196</v>
      </c>
      <c r="E136" s="185" t="s">
        <v>1</v>
      </c>
      <c r="F136" s="186" t="s">
        <v>1866</v>
      </c>
      <c r="H136" s="187">
        <v>11.28</v>
      </c>
      <c r="I136" s="188"/>
      <c r="L136" s="184"/>
      <c r="M136" s="189"/>
      <c r="N136" s="190"/>
      <c r="O136" s="190"/>
      <c r="P136" s="190"/>
      <c r="Q136" s="190"/>
      <c r="R136" s="190"/>
      <c r="S136" s="190"/>
      <c r="T136" s="191"/>
      <c r="AT136" s="185" t="s">
        <v>196</v>
      </c>
      <c r="AU136" s="185" t="s">
        <v>88</v>
      </c>
      <c r="AV136" s="13" t="s">
        <v>88</v>
      </c>
      <c r="AW136" s="13" t="s">
        <v>36</v>
      </c>
      <c r="AX136" s="13" t="s">
        <v>86</v>
      </c>
      <c r="AY136" s="185" t="s">
        <v>184</v>
      </c>
    </row>
    <row r="137" spans="1:65" s="2" customFormat="1" ht="24.2" customHeight="1">
      <c r="A137" s="33"/>
      <c r="B137" s="166"/>
      <c r="C137" s="200" t="s">
        <v>217</v>
      </c>
      <c r="D137" s="200" t="s">
        <v>213</v>
      </c>
      <c r="E137" s="201" t="s">
        <v>214</v>
      </c>
      <c r="F137" s="202" t="s">
        <v>215</v>
      </c>
      <c r="G137" s="203" t="s">
        <v>216</v>
      </c>
      <c r="H137" s="204">
        <v>1.7190000000000001</v>
      </c>
      <c r="I137" s="205"/>
      <c r="J137" s="206">
        <f>ROUND(I137*H137,2)</f>
        <v>0</v>
      </c>
      <c r="K137" s="202" t="s">
        <v>191</v>
      </c>
      <c r="L137" s="207"/>
      <c r="M137" s="208" t="s">
        <v>1</v>
      </c>
      <c r="N137" s="209" t="s">
        <v>44</v>
      </c>
      <c r="O137" s="59"/>
      <c r="P137" s="176">
        <f>O137*H137</f>
        <v>0</v>
      </c>
      <c r="Q137" s="176">
        <v>1</v>
      </c>
      <c r="R137" s="176">
        <f>Q137*H137</f>
        <v>1.7190000000000001</v>
      </c>
      <c r="S137" s="176">
        <v>0</v>
      </c>
      <c r="T137" s="177">
        <f>S137*H137</f>
        <v>0</v>
      </c>
      <c r="U137" s="33"/>
      <c r="V137" s="33"/>
      <c r="W137" s="33"/>
      <c r="X137" s="33"/>
      <c r="Y137" s="33"/>
      <c r="Z137" s="33"/>
      <c r="AA137" s="33"/>
      <c r="AB137" s="33"/>
      <c r="AC137" s="33"/>
      <c r="AD137" s="33"/>
      <c r="AE137" s="33"/>
      <c r="AR137" s="178" t="s">
        <v>217</v>
      </c>
      <c r="AT137" s="178" t="s">
        <v>213</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1867</v>
      </c>
    </row>
    <row r="138" spans="1:65" s="13" customFormat="1" ht="11.25">
      <c r="B138" s="184"/>
      <c r="D138" s="180" t="s">
        <v>196</v>
      </c>
      <c r="E138" s="185" t="s">
        <v>1</v>
      </c>
      <c r="F138" s="186" t="s">
        <v>1868</v>
      </c>
      <c r="H138" s="187">
        <v>0.60899999999999999</v>
      </c>
      <c r="I138" s="188"/>
      <c r="L138" s="184"/>
      <c r="M138" s="189"/>
      <c r="N138" s="190"/>
      <c r="O138" s="190"/>
      <c r="P138" s="190"/>
      <c r="Q138" s="190"/>
      <c r="R138" s="190"/>
      <c r="S138" s="190"/>
      <c r="T138" s="191"/>
      <c r="AT138" s="185" t="s">
        <v>196</v>
      </c>
      <c r="AU138" s="185" t="s">
        <v>88</v>
      </c>
      <c r="AV138" s="13" t="s">
        <v>88</v>
      </c>
      <c r="AW138" s="13" t="s">
        <v>36</v>
      </c>
      <c r="AX138" s="13" t="s">
        <v>79</v>
      </c>
      <c r="AY138" s="185" t="s">
        <v>184</v>
      </c>
    </row>
    <row r="139" spans="1:65" s="13" customFormat="1" ht="11.25">
      <c r="B139" s="184"/>
      <c r="D139" s="180" t="s">
        <v>196</v>
      </c>
      <c r="E139" s="185" t="s">
        <v>1</v>
      </c>
      <c r="F139" s="186" t="s">
        <v>1869</v>
      </c>
      <c r="H139" s="187">
        <v>1.1100000000000001</v>
      </c>
      <c r="I139" s="188"/>
      <c r="L139" s="184"/>
      <c r="M139" s="189"/>
      <c r="N139" s="190"/>
      <c r="O139" s="190"/>
      <c r="P139" s="190"/>
      <c r="Q139" s="190"/>
      <c r="R139" s="190"/>
      <c r="S139" s="190"/>
      <c r="T139" s="191"/>
      <c r="AT139" s="185" t="s">
        <v>196</v>
      </c>
      <c r="AU139" s="185" t="s">
        <v>88</v>
      </c>
      <c r="AV139" s="13" t="s">
        <v>88</v>
      </c>
      <c r="AW139" s="13" t="s">
        <v>36</v>
      </c>
      <c r="AX139" s="13" t="s">
        <v>79</v>
      </c>
      <c r="AY139" s="185" t="s">
        <v>184</v>
      </c>
    </row>
    <row r="140" spans="1:65" s="14" customFormat="1" ht="11.25">
      <c r="B140" s="192"/>
      <c r="D140" s="180" t="s">
        <v>196</v>
      </c>
      <c r="E140" s="193" t="s">
        <v>1</v>
      </c>
      <c r="F140" s="194" t="s">
        <v>212</v>
      </c>
      <c r="H140" s="195">
        <v>1.7190000000000001</v>
      </c>
      <c r="I140" s="196"/>
      <c r="L140" s="192"/>
      <c r="M140" s="197"/>
      <c r="N140" s="198"/>
      <c r="O140" s="198"/>
      <c r="P140" s="198"/>
      <c r="Q140" s="198"/>
      <c r="R140" s="198"/>
      <c r="S140" s="198"/>
      <c r="T140" s="199"/>
      <c r="AT140" s="193" t="s">
        <v>196</v>
      </c>
      <c r="AU140" s="193" t="s">
        <v>88</v>
      </c>
      <c r="AV140" s="14" t="s">
        <v>192</v>
      </c>
      <c r="AW140" s="14" t="s">
        <v>36</v>
      </c>
      <c r="AX140" s="14" t="s">
        <v>86</v>
      </c>
      <c r="AY140" s="193" t="s">
        <v>184</v>
      </c>
    </row>
    <row r="141" spans="1:65" s="2" customFormat="1" ht="24.2" customHeight="1">
      <c r="A141" s="33"/>
      <c r="B141" s="166"/>
      <c r="C141" s="200" t="s">
        <v>233</v>
      </c>
      <c r="D141" s="200" t="s">
        <v>213</v>
      </c>
      <c r="E141" s="201" t="s">
        <v>1870</v>
      </c>
      <c r="F141" s="202" t="s">
        <v>1871</v>
      </c>
      <c r="G141" s="203" t="s">
        <v>200</v>
      </c>
      <c r="H141" s="204">
        <v>8.98</v>
      </c>
      <c r="I141" s="205"/>
      <c r="J141" s="206">
        <f>ROUND(I141*H141,2)</f>
        <v>0</v>
      </c>
      <c r="K141" s="202" t="s">
        <v>191</v>
      </c>
      <c r="L141" s="207"/>
      <c r="M141" s="208" t="s">
        <v>1</v>
      </c>
      <c r="N141" s="209"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217</v>
      </c>
      <c r="AT141" s="178" t="s">
        <v>213</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1872</v>
      </c>
    </row>
    <row r="142" spans="1:65" s="2" customFormat="1" ht="14.45" customHeight="1">
      <c r="A142" s="33"/>
      <c r="B142" s="166"/>
      <c r="C142" s="200" t="s">
        <v>239</v>
      </c>
      <c r="D142" s="200" t="s">
        <v>213</v>
      </c>
      <c r="E142" s="201" t="s">
        <v>1873</v>
      </c>
      <c r="F142" s="202" t="s">
        <v>1874</v>
      </c>
      <c r="G142" s="203" t="s">
        <v>200</v>
      </c>
      <c r="H142" s="204">
        <v>2.2999999999999998</v>
      </c>
      <c r="I142" s="205"/>
      <c r="J142" s="206">
        <f>ROUND(I142*H142,2)</f>
        <v>0</v>
      </c>
      <c r="K142" s="202" t="s">
        <v>1</v>
      </c>
      <c r="L142" s="207"/>
      <c r="M142" s="208" t="s">
        <v>1</v>
      </c>
      <c r="N142" s="209" t="s">
        <v>44</v>
      </c>
      <c r="O142" s="59"/>
      <c r="P142" s="176">
        <f>O142*H142</f>
        <v>0</v>
      </c>
      <c r="Q142" s="176">
        <v>0</v>
      </c>
      <c r="R142" s="176">
        <f>Q142*H142</f>
        <v>0</v>
      </c>
      <c r="S142" s="176">
        <v>0</v>
      </c>
      <c r="T142" s="177">
        <f>S142*H142</f>
        <v>0</v>
      </c>
      <c r="U142" s="33"/>
      <c r="V142" s="33"/>
      <c r="W142" s="33"/>
      <c r="X142" s="33"/>
      <c r="Y142" s="33"/>
      <c r="Z142" s="33"/>
      <c r="AA142" s="33"/>
      <c r="AB142" s="33"/>
      <c r="AC142" s="33"/>
      <c r="AD142" s="33"/>
      <c r="AE142" s="33"/>
      <c r="AR142" s="178" t="s">
        <v>217</v>
      </c>
      <c r="AT142" s="178" t="s">
        <v>213</v>
      </c>
      <c r="AU142" s="178" t="s">
        <v>88</v>
      </c>
      <c r="AY142" s="18" t="s">
        <v>184</v>
      </c>
      <c r="BE142" s="179">
        <f>IF(N142="základní",J142,0)</f>
        <v>0</v>
      </c>
      <c r="BF142" s="179">
        <f>IF(N142="snížená",J142,0)</f>
        <v>0</v>
      </c>
      <c r="BG142" s="179">
        <f>IF(N142="zákl. přenesená",J142,0)</f>
        <v>0</v>
      </c>
      <c r="BH142" s="179">
        <f>IF(N142="sníž. přenesená",J142,0)</f>
        <v>0</v>
      </c>
      <c r="BI142" s="179">
        <f>IF(N142="nulová",J142,0)</f>
        <v>0</v>
      </c>
      <c r="BJ142" s="18" t="s">
        <v>86</v>
      </c>
      <c r="BK142" s="179">
        <f>ROUND(I142*H142,2)</f>
        <v>0</v>
      </c>
      <c r="BL142" s="18" t="s">
        <v>192</v>
      </c>
      <c r="BM142" s="178" t="s">
        <v>1875</v>
      </c>
    </row>
    <row r="143" spans="1:65" s="2" customFormat="1" ht="24.2" customHeight="1">
      <c r="A143" s="33"/>
      <c r="B143" s="166"/>
      <c r="C143" s="167" t="s">
        <v>244</v>
      </c>
      <c r="D143" s="167" t="s">
        <v>187</v>
      </c>
      <c r="E143" s="168" t="s">
        <v>1876</v>
      </c>
      <c r="F143" s="169" t="s">
        <v>1877</v>
      </c>
      <c r="G143" s="170" t="s">
        <v>327</v>
      </c>
      <c r="H143" s="171">
        <v>14.1</v>
      </c>
      <c r="I143" s="172"/>
      <c r="J143" s="173">
        <f>ROUND(I143*H143,2)</f>
        <v>0</v>
      </c>
      <c r="K143" s="169" t="s">
        <v>191</v>
      </c>
      <c r="L143" s="34"/>
      <c r="M143" s="174" t="s">
        <v>1</v>
      </c>
      <c r="N143" s="175" t="s">
        <v>44</v>
      </c>
      <c r="O143" s="59"/>
      <c r="P143" s="176">
        <f>O143*H143</f>
        <v>0</v>
      </c>
      <c r="Q143" s="176">
        <v>0</v>
      </c>
      <c r="R143" s="176">
        <f>Q143*H143</f>
        <v>0</v>
      </c>
      <c r="S143" s="176">
        <v>0</v>
      </c>
      <c r="T143" s="177">
        <f>S143*H143</f>
        <v>0</v>
      </c>
      <c r="U143" s="33"/>
      <c r="V143" s="33"/>
      <c r="W143" s="33"/>
      <c r="X143" s="33"/>
      <c r="Y143" s="33"/>
      <c r="Z143" s="33"/>
      <c r="AA143" s="33"/>
      <c r="AB143" s="33"/>
      <c r="AC143" s="33"/>
      <c r="AD143" s="33"/>
      <c r="AE143" s="33"/>
      <c r="AR143" s="178" t="s">
        <v>192</v>
      </c>
      <c r="AT143" s="178" t="s">
        <v>187</v>
      </c>
      <c r="AU143" s="178" t="s">
        <v>88</v>
      </c>
      <c r="AY143" s="18" t="s">
        <v>184</v>
      </c>
      <c r="BE143" s="179">
        <f>IF(N143="základní",J143,0)</f>
        <v>0</v>
      </c>
      <c r="BF143" s="179">
        <f>IF(N143="snížená",J143,0)</f>
        <v>0</v>
      </c>
      <c r="BG143" s="179">
        <f>IF(N143="zákl. přenesená",J143,0)</f>
        <v>0</v>
      </c>
      <c r="BH143" s="179">
        <f>IF(N143="sníž. přenesená",J143,0)</f>
        <v>0</v>
      </c>
      <c r="BI143" s="179">
        <f>IF(N143="nulová",J143,0)</f>
        <v>0</v>
      </c>
      <c r="BJ143" s="18" t="s">
        <v>86</v>
      </c>
      <c r="BK143" s="179">
        <f>ROUND(I143*H143,2)</f>
        <v>0</v>
      </c>
      <c r="BL143" s="18" t="s">
        <v>192</v>
      </c>
      <c r="BM143" s="178" t="s">
        <v>1878</v>
      </c>
    </row>
    <row r="144" spans="1:65" s="2" customFormat="1" ht="24.2" customHeight="1">
      <c r="A144" s="33"/>
      <c r="B144" s="166"/>
      <c r="C144" s="200" t="s">
        <v>249</v>
      </c>
      <c r="D144" s="200" t="s">
        <v>213</v>
      </c>
      <c r="E144" s="201" t="s">
        <v>1879</v>
      </c>
      <c r="F144" s="202" t="s">
        <v>1880</v>
      </c>
      <c r="G144" s="203" t="s">
        <v>286</v>
      </c>
      <c r="H144" s="204">
        <v>15</v>
      </c>
      <c r="I144" s="205"/>
      <c r="J144" s="206">
        <f>ROUND(I144*H144,2)</f>
        <v>0</v>
      </c>
      <c r="K144" s="202" t="s">
        <v>191</v>
      </c>
      <c r="L144" s="207"/>
      <c r="M144" s="208" t="s">
        <v>1</v>
      </c>
      <c r="N144" s="209" t="s">
        <v>44</v>
      </c>
      <c r="O144" s="59"/>
      <c r="P144" s="176">
        <f>O144*H144</f>
        <v>0</v>
      </c>
      <c r="Q144" s="176">
        <v>5.8999999999999997E-2</v>
      </c>
      <c r="R144" s="176">
        <f>Q144*H144</f>
        <v>0.88500000000000001</v>
      </c>
      <c r="S144" s="176">
        <v>0</v>
      </c>
      <c r="T144" s="177">
        <f>S144*H144</f>
        <v>0</v>
      </c>
      <c r="U144" s="33"/>
      <c r="V144" s="33"/>
      <c r="W144" s="33"/>
      <c r="X144" s="33"/>
      <c r="Y144" s="33"/>
      <c r="Z144" s="33"/>
      <c r="AA144" s="33"/>
      <c r="AB144" s="33"/>
      <c r="AC144" s="33"/>
      <c r="AD144" s="33"/>
      <c r="AE144" s="33"/>
      <c r="AR144" s="178" t="s">
        <v>217</v>
      </c>
      <c r="AT144" s="178" t="s">
        <v>213</v>
      </c>
      <c r="AU144" s="178" t="s">
        <v>88</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192</v>
      </c>
      <c r="BM144" s="178" t="s">
        <v>1881</v>
      </c>
    </row>
    <row r="145" spans="1:65" s="2" customFormat="1" ht="24.2" customHeight="1">
      <c r="A145" s="33"/>
      <c r="B145" s="166"/>
      <c r="C145" s="200" t="s">
        <v>254</v>
      </c>
      <c r="D145" s="200" t="s">
        <v>213</v>
      </c>
      <c r="E145" s="201" t="s">
        <v>758</v>
      </c>
      <c r="F145" s="202" t="s">
        <v>759</v>
      </c>
      <c r="G145" s="203" t="s">
        <v>228</v>
      </c>
      <c r="H145" s="204">
        <v>0.56399999999999995</v>
      </c>
      <c r="I145" s="205"/>
      <c r="J145" s="206">
        <f>ROUND(I145*H145,2)</f>
        <v>0</v>
      </c>
      <c r="K145" s="202" t="s">
        <v>191</v>
      </c>
      <c r="L145" s="207"/>
      <c r="M145" s="208" t="s">
        <v>1</v>
      </c>
      <c r="N145" s="209" t="s">
        <v>44</v>
      </c>
      <c r="O145" s="59"/>
      <c r="P145" s="176">
        <f>O145*H145</f>
        <v>0</v>
      </c>
      <c r="Q145" s="176">
        <v>2.234</v>
      </c>
      <c r="R145" s="176">
        <f>Q145*H145</f>
        <v>1.2599759999999998</v>
      </c>
      <c r="S145" s="176">
        <v>0</v>
      </c>
      <c r="T145" s="177">
        <f>S145*H145</f>
        <v>0</v>
      </c>
      <c r="U145" s="33"/>
      <c r="V145" s="33"/>
      <c r="W145" s="33"/>
      <c r="X145" s="33"/>
      <c r="Y145" s="33"/>
      <c r="Z145" s="33"/>
      <c r="AA145" s="33"/>
      <c r="AB145" s="33"/>
      <c r="AC145" s="33"/>
      <c r="AD145" s="33"/>
      <c r="AE145" s="33"/>
      <c r="AR145" s="178" t="s">
        <v>217</v>
      </c>
      <c r="AT145" s="178" t="s">
        <v>213</v>
      </c>
      <c r="AU145" s="178" t="s">
        <v>88</v>
      </c>
      <c r="AY145" s="18" t="s">
        <v>184</v>
      </c>
      <c r="BE145" s="179">
        <f>IF(N145="základní",J145,0)</f>
        <v>0</v>
      </c>
      <c r="BF145" s="179">
        <f>IF(N145="snížená",J145,0)</f>
        <v>0</v>
      </c>
      <c r="BG145" s="179">
        <f>IF(N145="zákl. přenesená",J145,0)</f>
        <v>0</v>
      </c>
      <c r="BH145" s="179">
        <f>IF(N145="sníž. přenesená",J145,0)</f>
        <v>0</v>
      </c>
      <c r="BI145" s="179">
        <f>IF(N145="nulová",J145,0)</f>
        <v>0</v>
      </c>
      <c r="BJ145" s="18" t="s">
        <v>86</v>
      </c>
      <c r="BK145" s="179">
        <f>ROUND(I145*H145,2)</f>
        <v>0</v>
      </c>
      <c r="BL145" s="18" t="s">
        <v>192</v>
      </c>
      <c r="BM145" s="178" t="s">
        <v>1882</v>
      </c>
    </row>
    <row r="146" spans="1:65" s="13" customFormat="1" ht="11.25">
      <c r="B146" s="184"/>
      <c r="D146" s="180" t="s">
        <v>196</v>
      </c>
      <c r="E146" s="185" t="s">
        <v>1</v>
      </c>
      <c r="F146" s="186" t="s">
        <v>1883</v>
      </c>
      <c r="H146" s="187">
        <v>0.56399999999999995</v>
      </c>
      <c r="I146" s="188"/>
      <c r="L146" s="184"/>
      <c r="M146" s="189"/>
      <c r="N146" s="190"/>
      <c r="O146" s="190"/>
      <c r="P146" s="190"/>
      <c r="Q146" s="190"/>
      <c r="R146" s="190"/>
      <c r="S146" s="190"/>
      <c r="T146" s="191"/>
      <c r="AT146" s="185" t="s">
        <v>196</v>
      </c>
      <c r="AU146" s="185" t="s">
        <v>88</v>
      </c>
      <c r="AV146" s="13" t="s">
        <v>88</v>
      </c>
      <c r="AW146" s="13" t="s">
        <v>36</v>
      </c>
      <c r="AX146" s="13" t="s">
        <v>86</v>
      </c>
      <c r="AY146" s="185" t="s">
        <v>184</v>
      </c>
    </row>
    <row r="147" spans="1:65" s="2" customFormat="1" ht="24.2" customHeight="1">
      <c r="A147" s="33"/>
      <c r="B147" s="166"/>
      <c r="C147" s="167" t="s">
        <v>262</v>
      </c>
      <c r="D147" s="167" t="s">
        <v>187</v>
      </c>
      <c r="E147" s="168" t="s">
        <v>802</v>
      </c>
      <c r="F147" s="169" t="s">
        <v>803</v>
      </c>
      <c r="G147" s="170" t="s">
        <v>200</v>
      </c>
      <c r="H147" s="171">
        <v>22.56</v>
      </c>
      <c r="I147" s="172"/>
      <c r="J147" s="173">
        <f>ROUND(I147*H147,2)</f>
        <v>0</v>
      </c>
      <c r="K147" s="169" t="s">
        <v>191</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1884</v>
      </c>
    </row>
    <row r="148" spans="1:65" s="2" customFormat="1" ht="19.5">
      <c r="A148" s="33"/>
      <c r="B148" s="34"/>
      <c r="C148" s="33"/>
      <c r="D148" s="180" t="s">
        <v>194</v>
      </c>
      <c r="E148" s="33"/>
      <c r="F148" s="181" t="s">
        <v>805</v>
      </c>
      <c r="G148" s="33"/>
      <c r="H148" s="33"/>
      <c r="I148" s="102"/>
      <c r="J148" s="33"/>
      <c r="K148" s="33"/>
      <c r="L148" s="34"/>
      <c r="M148" s="182"/>
      <c r="N148" s="183"/>
      <c r="O148" s="59"/>
      <c r="P148" s="59"/>
      <c r="Q148" s="59"/>
      <c r="R148" s="59"/>
      <c r="S148" s="59"/>
      <c r="T148" s="60"/>
      <c r="U148" s="33"/>
      <c r="V148" s="33"/>
      <c r="W148" s="33"/>
      <c r="X148" s="33"/>
      <c r="Y148" s="33"/>
      <c r="Z148" s="33"/>
      <c r="AA148" s="33"/>
      <c r="AB148" s="33"/>
      <c r="AC148" s="33"/>
      <c r="AD148" s="33"/>
      <c r="AE148" s="33"/>
      <c r="AT148" s="18" t="s">
        <v>194</v>
      </c>
      <c r="AU148" s="18" t="s">
        <v>88</v>
      </c>
    </row>
    <row r="149" spans="1:65" s="13" customFormat="1" ht="11.25">
      <c r="B149" s="184"/>
      <c r="D149" s="180" t="s">
        <v>196</v>
      </c>
      <c r="E149" s="185" t="s">
        <v>1</v>
      </c>
      <c r="F149" s="186" t="s">
        <v>1885</v>
      </c>
      <c r="H149" s="187">
        <v>11.28</v>
      </c>
      <c r="I149" s="188"/>
      <c r="L149" s="184"/>
      <c r="M149" s="189"/>
      <c r="N149" s="190"/>
      <c r="O149" s="190"/>
      <c r="P149" s="190"/>
      <c r="Q149" s="190"/>
      <c r="R149" s="190"/>
      <c r="S149" s="190"/>
      <c r="T149" s="191"/>
      <c r="AT149" s="185" t="s">
        <v>196</v>
      </c>
      <c r="AU149" s="185" t="s">
        <v>88</v>
      </c>
      <c r="AV149" s="13" t="s">
        <v>88</v>
      </c>
      <c r="AW149" s="13" t="s">
        <v>36</v>
      </c>
      <c r="AX149" s="13" t="s">
        <v>79</v>
      </c>
      <c r="AY149" s="185" t="s">
        <v>184</v>
      </c>
    </row>
    <row r="150" spans="1:65" s="13" customFormat="1" ht="11.25">
      <c r="B150" s="184"/>
      <c r="D150" s="180" t="s">
        <v>196</v>
      </c>
      <c r="E150" s="185" t="s">
        <v>1</v>
      </c>
      <c r="F150" s="186" t="s">
        <v>1886</v>
      </c>
      <c r="H150" s="187">
        <v>11.28</v>
      </c>
      <c r="I150" s="188"/>
      <c r="L150" s="184"/>
      <c r="M150" s="189"/>
      <c r="N150" s="190"/>
      <c r="O150" s="190"/>
      <c r="P150" s="190"/>
      <c r="Q150" s="190"/>
      <c r="R150" s="190"/>
      <c r="S150" s="190"/>
      <c r="T150" s="191"/>
      <c r="AT150" s="185" t="s">
        <v>196</v>
      </c>
      <c r="AU150" s="185" t="s">
        <v>88</v>
      </c>
      <c r="AV150" s="13" t="s">
        <v>88</v>
      </c>
      <c r="AW150" s="13" t="s">
        <v>36</v>
      </c>
      <c r="AX150" s="13" t="s">
        <v>79</v>
      </c>
      <c r="AY150" s="185" t="s">
        <v>184</v>
      </c>
    </row>
    <row r="151" spans="1:65" s="14" customFormat="1" ht="11.25">
      <c r="B151" s="192"/>
      <c r="D151" s="180" t="s">
        <v>196</v>
      </c>
      <c r="E151" s="193" t="s">
        <v>1</v>
      </c>
      <c r="F151" s="194" t="s">
        <v>212</v>
      </c>
      <c r="H151" s="195">
        <v>22.56</v>
      </c>
      <c r="I151" s="196"/>
      <c r="L151" s="192"/>
      <c r="M151" s="197"/>
      <c r="N151" s="198"/>
      <c r="O151" s="198"/>
      <c r="P151" s="198"/>
      <c r="Q151" s="198"/>
      <c r="R151" s="198"/>
      <c r="S151" s="198"/>
      <c r="T151" s="199"/>
      <c r="AT151" s="193" t="s">
        <v>196</v>
      </c>
      <c r="AU151" s="193" t="s">
        <v>88</v>
      </c>
      <c r="AV151" s="14" t="s">
        <v>192</v>
      </c>
      <c r="AW151" s="14" t="s">
        <v>36</v>
      </c>
      <c r="AX151" s="14" t="s">
        <v>86</v>
      </c>
      <c r="AY151" s="193" t="s">
        <v>184</v>
      </c>
    </row>
    <row r="152" spans="1:65" s="2" customFormat="1" ht="24.2" customHeight="1">
      <c r="A152" s="33"/>
      <c r="B152" s="166"/>
      <c r="C152" s="200" t="s">
        <v>8</v>
      </c>
      <c r="D152" s="200" t="s">
        <v>213</v>
      </c>
      <c r="E152" s="201" t="s">
        <v>816</v>
      </c>
      <c r="F152" s="202" t="s">
        <v>817</v>
      </c>
      <c r="G152" s="203" t="s">
        <v>216</v>
      </c>
      <c r="H152" s="204">
        <v>3.2989999999999999</v>
      </c>
      <c r="I152" s="205"/>
      <c r="J152" s="206">
        <f>ROUND(I152*H152,2)</f>
        <v>0</v>
      </c>
      <c r="K152" s="202" t="s">
        <v>191</v>
      </c>
      <c r="L152" s="207"/>
      <c r="M152" s="208" t="s">
        <v>1</v>
      </c>
      <c r="N152" s="209" t="s">
        <v>44</v>
      </c>
      <c r="O152" s="59"/>
      <c r="P152" s="176">
        <f>O152*H152</f>
        <v>0</v>
      </c>
      <c r="Q152" s="176">
        <v>1</v>
      </c>
      <c r="R152" s="176">
        <f>Q152*H152</f>
        <v>3.2989999999999999</v>
      </c>
      <c r="S152" s="176">
        <v>0</v>
      </c>
      <c r="T152" s="177">
        <f>S152*H152</f>
        <v>0</v>
      </c>
      <c r="U152" s="33"/>
      <c r="V152" s="33"/>
      <c r="W152" s="33"/>
      <c r="X152" s="33"/>
      <c r="Y152" s="33"/>
      <c r="Z152" s="33"/>
      <c r="AA152" s="33"/>
      <c r="AB152" s="33"/>
      <c r="AC152" s="33"/>
      <c r="AD152" s="33"/>
      <c r="AE152" s="33"/>
      <c r="AR152" s="178" t="s">
        <v>217</v>
      </c>
      <c r="AT152" s="178" t="s">
        <v>213</v>
      </c>
      <c r="AU152" s="178" t="s">
        <v>88</v>
      </c>
      <c r="AY152" s="18" t="s">
        <v>184</v>
      </c>
      <c r="BE152" s="179">
        <f>IF(N152="základní",J152,0)</f>
        <v>0</v>
      </c>
      <c r="BF152" s="179">
        <f>IF(N152="snížená",J152,0)</f>
        <v>0</v>
      </c>
      <c r="BG152" s="179">
        <f>IF(N152="zákl. přenesená",J152,0)</f>
        <v>0</v>
      </c>
      <c r="BH152" s="179">
        <f>IF(N152="sníž. přenesená",J152,0)</f>
        <v>0</v>
      </c>
      <c r="BI152" s="179">
        <f>IF(N152="nulová",J152,0)</f>
        <v>0</v>
      </c>
      <c r="BJ152" s="18" t="s">
        <v>86</v>
      </c>
      <c r="BK152" s="179">
        <f>ROUND(I152*H152,2)</f>
        <v>0</v>
      </c>
      <c r="BL152" s="18" t="s">
        <v>192</v>
      </c>
      <c r="BM152" s="178" t="s">
        <v>1887</v>
      </c>
    </row>
    <row r="153" spans="1:65" s="13" customFormat="1" ht="11.25">
      <c r="B153" s="184"/>
      <c r="D153" s="180" t="s">
        <v>196</v>
      </c>
      <c r="E153" s="185" t="s">
        <v>1</v>
      </c>
      <c r="F153" s="186" t="s">
        <v>1888</v>
      </c>
      <c r="H153" s="187">
        <v>3.2989999999999999</v>
      </c>
      <c r="I153" s="188"/>
      <c r="L153" s="184"/>
      <c r="M153" s="189"/>
      <c r="N153" s="190"/>
      <c r="O153" s="190"/>
      <c r="P153" s="190"/>
      <c r="Q153" s="190"/>
      <c r="R153" s="190"/>
      <c r="S153" s="190"/>
      <c r="T153" s="191"/>
      <c r="AT153" s="185" t="s">
        <v>196</v>
      </c>
      <c r="AU153" s="185" t="s">
        <v>88</v>
      </c>
      <c r="AV153" s="13" t="s">
        <v>88</v>
      </c>
      <c r="AW153" s="13" t="s">
        <v>36</v>
      </c>
      <c r="AX153" s="13" t="s">
        <v>86</v>
      </c>
      <c r="AY153" s="185" t="s">
        <v>184</v>
      </c>
    </row>
    <row r="154" spans="1:65" s="2" customFormat="1" ht="14.45" customHeight="1">
      <c r="A154" s="33"/>
      <c r="B154" s="166"/>
      <c r="C154" s="200" t="s">
        <v>274</v>
      </c>
      <c r="D154" s="200" t="s">
        <v>213</v>
      </c>
      <c r="E154" s="201" t="s">
        <v>807</v>
      </c>
      <c r="F154" s="202" t="s">
        <v>808</v>
      </c>
      <c r="G154" s="203" t="s">
        <v>216</v>
      </c>
      <c r="H154" s="204">
        <v>3.2989999999999999</v>
      </c>
      <c r="I154" s="205"/>
      <c r="J154" s="206">
        <f>ROUND(I154*H154,2)</f>
        <v>0</v>
      </c>
      <c r="K154" s="202" t="s">
        <v>1</v>
      </c>
      <c r="L154" s="207"/>
      <c r="M154" s="208" t="s">
        <v>1</v>
      </c>
      <c r="N154" s="209" t="s">
        <v>44</v>
      </c>
      <c r="O154" s="59"/>
      <c r="P154" s="176">
        <f>O154*H154</f>
        <v>0</v>
      </c>
      <c r="Q154" s="176">
        <v>1</v>
      </c>
      <c r="R154" s="176">
        <f>Q154*H154</f>
        <v>3.2989999999999999</v>
      </c>
      <c r="S154" s="176">
        <v>0</v>
      </c>
      <c r="T154" s="177">
        <f>S154*H154</f>
        <v>0</v>
      </c>
      <c r="U154" s="33"/>
      <c r="V154" s="33"/>
      <c r="W154" s="33"/>
      <c r="X154" s="33"/>
      <c r="Y154" s="33"/>
      <c r="Z154" s="33"/>
      <c r="AA154" s="33"/>
      <c r="AB154" s="33"/>
      <c r="AC154" s="33"/>
      <c r="AD154" s="33"/>
      <c r="AE154" s="33"/>
      <c r="AR154" s="178" t="s">
        <v>217</v>
      </c>
      <c r="AT154" s="178" t="s">
        <v>213</v>
      </c>
      <c r="AU154" s="178" t="s">
        <v>88</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192</v>
      </c>
      <c r="BM154" s="178" t="s">
        <v>1889</v>
      </c>
    </row>
    <row r="155" spans="1:65" s="2" customFormat="1" ht="14.45" customHeight="1">
      <c r="A155" s="33"/>
      <c r="B155" s="166"/>
      <c r="C155" s="167" t="s">
        <v>279</v>
      </c>
      <c r="D155" s="167" t="s">
        <v>187</v>
      </c>
      <c r="E155" s="168" t="s">
        <v>1890</v>
      </c>
      <c r="F155" s="169" t="s">
        <v>1891</v>
      </c>
      <c r="G155" s="170" t="s">
        <v>200</v>
      </c>
      <c r="H155" s="171">
        <v>12</v>
      </c>
      <c r="I155" s="172"/>
      <c r="J155" s="173">
        <f>ROUND(I155*H155,2)</f>
        <v>0</v>
      </c>
      <c r="K155" s="169" t="s">
        <v>1</v>
      </c>
      <c r="L155" s="34"/>
      <c r="M155" s="174" t="s">
        <v>1</v>
      </c>
      <c r="N155" s="175" t="s">
        <v>44</v>
      </c>
      <c r="O155" s="59"/>
      <c r="P155" s="176">
        <f>O155*H155</f>
        <v>0</v>
      </c>
      <c r="Q155" s="176">
        <v>0</v>
      </c>
      <c r="R155" s="176">
        <f>Q155*H155</f>
        <v>0</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1892</v>
      </c>
    </row>
    <row r="156" spans="1:65" s="2" customFormat="1" ht="19.5">
      <c r="A156" s="33"/>
      <c r="B156" s="34"/>
      <c r="C156" s="33"/>
      <c r="D156" s="180" t="s">
        <v>194</v>
      </c>
      <c r="E156" s="33"/>
      <c r="F156" s="181" t="s">
        <v>805</v>
      </c>
      <c r="G156" s="33"/>
      <c r="H156" s="33"/>
      <c r="I156" s="102"/>
      <c r="J156" s="33"/>
      <c r="K156" s="33"/>
      <c r="L156" s="34"/>
      <c r="M156" s="182"/>
      <c r="N156" s="183"/>
      <c r="O156" s="59"/>
      <c r="P156" s="59"/>
      <c r="Q156" s="59"/>
      <c r="R156" s="59"/>
      <c r="S156" s="59"/>
      <c r="T156" s="60"/>
      <c r="U156" s="33"/>
      <c r="V156" s="33"/>
      <c r="W156" s="33"/>
      <c r="X156" s="33"/>
      <c r="Y156" s="33"/>
      <c r="Z156" s="33"/>
      <c r="AA156" s="33"/>
      <c r="AB156" s="33"/>
      <c r="AC156" s="33"/>
      <c r="AD156" s="33"/>
      <c r="AE156" s="33"/>
      <c r="AT156" s="18" t="s">
        <v>194</v>
      </c>
      <c r="AU156" s="18" t="s">
        <v>88</v>
      </c>
    </row>
    <row r="157" spans="1:65" s="2" customFormat="1" ht="14.45" customHeight="1">
      <c r="A157" s="33"/>
      <c r="B157" s="166"/>
      <c r="C157" s="200" t="s">
        <v>283</v>
      </c>
      <c r="D157" s="200" t="s">
        <v>213</v>
      </c>
      <c r="E157" s="201" t="s">
        <v>1893</v>
      </c>
      <c r="F157" s="202" t="s">
        <v>1894</v>
      </c>
      <c r="G157" s="203" t="s">
        <v>216</v>
      </c>
      <c r="H157" s="204">
        <v>2.34</v>
      </c>
      <c r="I157" s="205"/>
      <c r="J157" s="206">
        <f>ROUND(I157*H157,2)</f>
        <v>0</v>
      </c>
      <c r="K157" s="202" t="s">
        <v>1</v>
      </c>
      <c r="L157" s="207"/>
      <c r="M157" s="208" t="s">
        <v>1</v>
      </c>
      <c r="N157" s="209" t="s">
        <v>44</v>
      </c>
      <c r="O157" s="59"/>
      <c r="P157" s="176">
        <f>O157*H157</f>
        <v>0</v>
      </c>
      <c r="Q157" s="176">
        <v>1</v>
      </c>
      <c r="R157" s="176">
        <f>Q157*H157</f>
        <v>2.34</v>
      </c>
      <c r="S157" s="176">
        <v>0</v>
      </c>
      <c r="T157" s="177">
        <f>S157*H157</f>
        <v>0</v>
      </c>
      <c r="U157" s="33"/>
      <c r="V157" s="33"/>
      <c r="W157" s="33"/>
      <c r="X157" s="33"/>
      <c r="Y157" s="33"/>
      <c r="Z157" s="33"/>
      <c r="AA157" s="33"/>
      <c r="AB157" s="33"/>
      <c r="AC157" s="33"/>
      <c r="AD157" s="33"/>
      <c r="AE157" s="33"/>
      <c r="AR157" s="178" t="s">
        <v>217</v>
      </c>
      <c r="AT157" s="178" t="s">
        <v>213</v>
      </c>
      <c r="AU157" s="178" t="s">
        <v>88</v>
      </c>
      <c r="AY157" s="18" t="s">
        <v>184</v>
      </c>
      <c r="BE157" s="179">
        <f>IF(N157="základní",J157,0)</f>
        <v>0</v>
      </c>
      <c r="BF157" s="179">
        <f>IF(N157="snížená",J157,0)</f>
        <v>0</v>
      </c>
      <c r="BG157" s="179">
        <f>IF(N157="zákl. přenesená",J157,0)</f>
        <v>0</v>
      </c>
      <c r="BH157" s="179">
        <f>IF(N157="sníž. přenesená",J157,0)</f>
        <v>0</v>
      </c>
      <c r="BI157" s="179">
        <f>IF(N157="nulová",J157,0)</f>
        <v>0</v>
      </c>
      <c r="BJ157" s="18" t="s">
        <v>86</v>
      </c>
      <c r="BK157" s="179">
        <f>ROUND(I157*H157,2)</f>
        <v>0</v>
      </c>
      <c r="BL157" s="18" t="s">
        <v>192</v>
      </c>
      <c r="BM157" s="178" t="s">
        <v>1895</v>
      </c>
    </row>
    <row r="158" spans="1:65" s="13" customFormat="1" ht="11.25">
      <c r="B158" s="184"/>
      <c r="D158" s="180" t="s">
        <v>196</v>
      </c>
      <c r="E158" s="185" t="s">
        <v>1</v>
      </c>
      <c r="F158" s="186" t="s">
        <v>1896</v>
      </c>
      <c r="H158" s="187">
        <v>2.34</v>
      </c>
      <c r="I158" s="188"/>
      <c r="L158" s="184"/>
      <c r="M158" s="189"/>
      <c r="N158" s="190"/>
      <c r="O158" s="190"/>
      <c r="P158" s="190"/>
      <c r="Q158" s="190"/>
      <c r="R158" s="190"/>
      <c r="S158" s="190"/>
      <c r="T158" s="191"/>
      <c r="AT158" s="185" t="s">
        <v>196</v>
      </c>
      <c r="AU158" s="185" t="s">
        <v>88</v>
      </c>
      <c r="AV158" s="13" t="s">
        <v>88</v>
      </c>
      <c r="AW158" s="13" t="s">
        <v>36</v>
      </c>
      <c r="AX158" s="13" t="s">
        <v>86</v>
      </c>
      <c r="AY158" s="185" t="s">
        <v>184</v>
      </c>
    </row>
    <row r="159" spans="1:65" s="2" customFormat="1" ht="14.45" customHeight="1">
      <c r="A159" s="33"/>
      <c r="B159" s="166"/>
      <c r="C159" s="167" t="s">
        <v>288</v>
      </c>
      <c r="D159" s="167" t="s">
        <v>187</v>
      </c>
      <c r="E159" s="168" t="s">
        <v>1897</v>
      </c>
      <c r="F159" s="169" t="s">
        <v>1898</v>
      </c>
      <c r="G159" s="170" t="s">
        <v>200</v>
      </c>
      <c r="H159" s="171">
        <v>12</v>
      </c>
      <c r="I159" s="172"/>
      <c r="J159" s="173">
        <f>ROUND(I159*H159,2)</f>
        <v>0</v>
      </c>
      <c r="K159" s="169" t="s">
        <v>1</v>
      </c>
      <c r="L159" s="34"/>
      <c r="M159" s="174" t="s">
        <v>1</v>
      </c>
      <c r="N159" s="175" t="s">
        <v>44</v>
      </c>
      <c r="O159" s="59"/>
      <c r="P159" s="176">
        <f>O159*H159</f>
        <v>0</v>
      </c>
      <c r="Q159" s="176">
        <v>0</v>
      </c>
      <c r="R159" s="176">
        <f>Q159*H159</f>
        <v>0</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1899</v>
      </c>
    </row>
    <row r="160" spans="1:65" s="2" customFormat="1" ht="19.5">
      <c r="A160" s="33"/>
      <c r="B160" s="34"/>
      <c r="C160" s="33"/>
      <c r="D160" s="180" t="s">
        <v>194</v>
      </c>
      <c r="E160" s="33"/>
      <c r="F160" s="181" t="s">
        <v>805</v>
      </c>
      <c r="G160" s="33"/>
      <c r="H160" s="33"/>
      <c r="I160" s="102"/>
      <c r="J160" s="33"/>
      <c r="K160" s="33"/>
      <c r="L160" s="34"/>
      <c r="M160" s="182"/>
      <c r="N160" s="183"/>
      <c r="O160" s="59"/>
      <c r="P160" s="59"/>
      <c r="Q160" s="59"/>
      <c r="R160" s="59"/>
      <c r="S160" s="59"/>
      <c r="T160" s="60"/>
      <c r="U160" s="33"/>
      <c r="V160" s="33"/>
      <c r="W160" s="33"/>
      <c r="X160" s="33"/>
      <c r="Y160" s="33"/>
      <c r="Z160" s="33"/>
      <c r="AA160" s="33"/>
      <c r="AB160" s="33"/>
      <c r="AC160" s="33"/>
      <c r="AD160" s="33"/>
      <c r="AE160" s="33"/>
      <c r="AT160" s="18" t="s">
        <v>194</v>
      </c>
      <c r="AU160" s="18" t="s">
        <v>88</v>
      </c>
    </row>
    <row r="161" spans="1:65" s="2" customFormat="1" ht="24.2" customHeight="1">
      <c r="A161" s="33"/>
      <c r="B161" s="166"/>
      <c r="C161" s="200" t="s">
        <v>295</v>
      </c>
      <c r="D161" s="200" t="s">
        <v>213</v>
      </c>
      <c r="E161" s="201" t="s">
        <v>221</v>
      </c>
      <c r="F161" s="202" t="s">
        <v>222</v>
      </c>
      <c r="G161" s="203" t="s">
        <v>216</v>
      </c>
      <c r="H161" s="204">
        <v>1.2949999999999999</v>
      </c>
      <c r="I161" s="205"/>
      <c r="J161" s="206">
        <f>ROUND(I161*H161,2)</f>
        <v>0</v>
      </c>
      <c r="K161" s="202" t="s">
        <v>191</v>
      </c>
      <c r="L161" s="207"/>
      <c r="M161" s="208" t="s">
        <v>1</v>
      </c>
      <c r="N161" s="209" t="s">
        <v>44</v>
      </c>
      <c r="O161" s="59"/>
      <c r="P161" s="176">
        <f>O161*H161</f>
        <v>0</v>
      </c>
      <c r="Q161" s="176">
        <v>1</v>
      </c>
      <c r="R161" s="176">
        <f>Q161*H161</f>
        <v>1.2949999999999999</v>
      </c>
      <c r="S161" s="176">
        <v>0</v>
      </c>
      <c r="T161" s="177">
        <f>S161*H161</f>
        <v>0</v>
      </c>
      <c r="U161" s="33"/>
      <c r="V161" s="33"/>
      <c r="W161" s="33"/>
      <c r="X161" s="33"/>
      <c r="Y161" s="33"/>
      <c r="Z161" s="33"/>
      <c r="AA161" s="33"/>
      <c r="AB161" s="33"/>
      <c r="AC161" s="33"/>
      <c r="AD161" s="33"/>
      <c r="AE161" s="33"/>
      <c r="AR161" s="178" t="s">
        <v>217</v>
      </c>
      <c r="AT161" s="178" t="s">
        <v>213</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1900</v>
      </c>
    </row>
    <row r="162" spans="1:65" s="13" customFormat="1" ht="11.25">
      <c r="B162" s="184"/>
      <c r="D162" s="180" t="s">
        <v>196</v>
      </c>
      <c r="E162" s="185" t="s">
        <v>1</v>
      </c>
      <c r="F162" s="186" t="s">
        <v>1901</v>
      </c>
      <c r="H162" s="187">
        <v>1.2949999999999999</v>
      </c>
      <c r="I162" s="188"/>
      <c r="L162" s="184"/>
      <c r="M162" s="189"/>
      <c r="N162" s="190"/>
      <c r="O162" s="190"/>
      <c r="P162" s="190"/>
      <c r="Q162" s="190"/>
      <c r="R162" s="190"/>
      <c r="S162" s="190"/>
      <c r="T162" s="191"/>
      <c r="AT162" s="185" t="s">
        <v>196</v>
      </c>
      <c r="AU162" s="185" t="s">
        <v>88</v>
      </c>
      <c r="AV162" s="13" t="s">
        <v>88</v>
      </c>
      <c r="AW162" s="13" t="s">
        <v>36</v>
      </c>
      <c r="AX162" s="13" t="s">
        <v>86</v>
      </c>
      <c r="AY162" s="185" t="s">
        <v>184</v>
      </c>
    </row>
    <row r="163" spans="1:65" s="2" customFormat="1" ht="24.2" customHeight="1">
      <c r="A163" s="33"/>
      <c r="B163" s="166"/>
      <c r="C163" s="167" t="s">
        <v>7</v>
      </c>
      <c r="D163" s="167" t="s">
        <v>187</v>
      </c>
      <c r="E163" s="168" t="s">
        <v>1902</v>
      </c>
      <c r="F163" s="169" t="s">
        <v>1903</v>
      </c>
      <c r="G163" s="170" t="s">
        <v>228</v>
      </c>
      <c r="H163" s="171">
        <v>1.2</v>
      </c>
      <c r="I163" s="172"/>
      <c r="J163" s="173">
        <f>ROUND(I163*H163,2)</f>
        <v>0</v>
      </c>
      <c r="K163" s="169" t="s">
        <v>191</v>
      </c>
      <c r="L163" s="34"/>
      <c r="M163" s="174" t="s">
        <v>1</v>
      </c>
      <c r="N163" s="175" t="s">
        <v>44</v>
      </c>
      <c r="O163" s="59"/>
      <c r="P163" s="176">
        <f>O163*H163</f>
        <v>0</v>
      </c>
      <c r="Q163" s="176">
        <v>0</v>
      </c>
      <c r="R163" s="176">
        <f>Q163*H163</f>
        <v>0</v>
      </c>
      <c r="S163" s="176">
        <v>0</v>
      </c>
      <c r="T163" s="177">
        <f>S163*H163</f>
        <v>0</v>
      </c>
      <c r="U163" s="33"/>
      <c r="V163" s="33"/>
      <c r="W163" s="33"/>
      <c r="X163" s="33"/>
      <c r="Y163" s="33"/>
      <c r="Z163" s="33"/>
      <c r="AA163" s="33"/>
      <c r="AB163" s="33"/>
      <c r="AC163" s="33"/>
      <c r="AD163" s="33"/>
      <c r="AE163" s="33"/>
      <c r="AR163" s="178" t="s">
        <v>192</v>
      </c>
      <c r="AT163" s="178" t="s">
        <v>187</v>
      </c>
      <c r="AU163" s="178" t="s">
        <v>88</v>
      </c>
      <c r="AY163" s="18" t="s">
        <v>184</v>
      </c>
      <c r="BE163" s="179">
        <f>IF(N163="základní",J163,0)</f>
        <v>0</v>
      </c>
      <c r="BF163" s="179">
        <f>IF(N163="snížená",J163,0)</f>
        <v>0</v>
      </c>
      <c r="BG163" s="179">
        <f>IF(N163="zákl. přenesená",J163,0)</f>
        <v>0</v>
      </c>
      <c r="BH163" s="179">
        <f>IF(N163="sníž. přenesená",J163,0)</f>
        <v>0</v>
      </c>
      <c r="BI163" s="179">
        <f>IF(N163="nulová",J163,0)</f>
        <v>0</v>
      </c>
      <c r="BJ163" s="18" t="s">
        <v>86</v>
      </c>
      <c r="BK163" s="179">
        <f>ROUND(I163*H163,2)</f>
        <v>0</v>
      </c>
      <c r="BL163" s="18" t="s">
        <v>192</v>
      </c>
      <c r="BM163" s="178" t="s">
        <v>1904</v>
      </c>
    </row>
    <row r="164" spans="1:65" s="13" customFormat="1" ht="11.25">
      <c r="B164" s="184"/>
      <c r="D164" s="180" t="s">
        <v>196</v>
      </c>
      <c r="E164" s="185" t="s">
        <v>1</v>
      </c>
      <c r="F164" s="186" t="s">
        <v>1905</v>
      </c>
      <c r="H164" s="187">
        <v>1.2</v>
      </c>
      <c r="I164" s="188"/>
      <c r="L164" s="184"/>
      <c r="M164" s="189"/>
      <c r="N164" s="190"/>
      <c r="O164" s="190"/>
      <c r="P164" s="190"/>
      <c r="Q164" s="190"/>
      <c r="R164" s="190"/>
      <c r="S164" s="190"/>
      <c r="T164" s="191"/>
      <c r="AT164" s="185" t="s">
        <v>196</v>
      </c>
      <c r="AU164" s="185" t="s">
        <v>88</v>
      </c>
      <c r="AV164" s="13" t="s">
        <v>88</v>
      </c>
      <c r="AW164" s="13" t="s">
        <v>36</v>
      </c>
      <c r="AX164" s="13" t="s">
        <v>86</v>
      </c>
      <c r="AY164" s="185" t="s">
        <v>184</v>
      </c>
    </row>
    <row r="165" spans="1:65" s="2" customFormat="1" ht="24.2" customHeight="1">
      <c r="A165" s="33"/>
      <c r="B165" s="166"/>
      <c r="C165" s="167" t="s">
        <v>304</v>
      </c>
      <c r="D165" s="167" t="s">
        <v>187</v>
      </c>
      <c r="E165" s="168" t="s">
        <v>1906</v>
      </c>
      <c r="F165" s="169" t="s">
        <v>1907</v>
      </c>
      <c r="G165" s="170" t="s">
        <v>228</v>
      </c>
      <c r="H165" s="171">
        <v>6.9119999999999999</v>
      </c>
      <c r="I165" s="172"/>
      <c r="J165" s="173">
        <f>ROUND(I165*H165,2)</f>
        <v>0</v>
      </c>
      <c r="K165" s="169" t="s">
        <v>191</v>
      </c>
      <c r="L165" s="34"/>
      <c r="M165" s="174" t="s">
        <v>1</v>
      </c>
      <c r="N165" s="175" t="s">
        <v>44</v>
      </c>
      <c r="O165" s="59"/>
      <c r="P165" s="176">
        <f>O165*H165</f>
        <v>0</v>
      </c>
      <c r="Q165" s="176">
        <v>0</v>
      </c>
      <c r="R165" s="176">
        <f>Q165*H165</f>
        <v>0</v>
      </c>
      <c r="S165" s="176">
        <v>0</v>
      </c>
      <c r="T165" s="177">
        <f>S165*H165</f>
        <v>0</v>
      </c>
      <c r="U165" s="33"/>
      <c r="V165" s="33"/>
      <c r="W165" s="33"/>
      <c r="X165" s="33"/>
      <c r="Y165" s="33"/>
      <c r="Z165" s="33"/>
      <c r="AA165" s="33"/>
      <c r="AB165" s="33"/>
      <c r="AC165" s="33"/>
      <c r="AD165" s="33"/>
      <c r="AE165" s="33"/>
      <c r="AR165" s="178" t="s">
        <v>192</v>
      </c>
      <c r="AT165" s="178" t="s">
        <v>187</v>
      </c>
      <c r="AU165" s="178" t="s">
        <v>88</v>
      </c>
      <c r="AY165" s="18" t="s">
        <v>184</v>
      </c>
      <c r="BE165" s="179">
        <f>IF(N165="základní",J165,0)</f>
        <v>0</v>
      </c>
      <c r="BF165" s="179">
        <f>IF(N165="snížená",J165,0)</f>
        <v>0</v>
      </c>
      <c r="BG165" s="179">
        <f>IF(N165="zákl. přenesená",J165,0)</f>
        <v>0</v>
      </c>
      <c r="BH165" s="179">
        <f>IF(N165="sníž. přenesená",J165,0)</f>
        <v>0</v>
      </c>
      <c r="BI165" s="179">
        <f>IF(N165="nulová",J165,0)</f>
        <v>0</v>
      </c>
      <c r="BJ165" s="18" t="s">
        <v>86</v>
      </c>
      <c r="BK165" s="179">
        <f>ROUND(I165*H165,2)</f>
        <v>0</v>
      </c>
      <c r="BL165" s="18" t="s">
        <v>192</v>
      </c>
      <c r="BM165" s="178" t="s">
        <v>1908</v>
      </c>
    </row>
    <row r="166" spans="1:65" s="13" customFormat="1" ht="11.25">
      <c r="B166" s="184"/>
      <c r="D166" s="180" t="s">
        <v>196</v>
      </c>
      <c r="E166" s="185" t="s">
        <v>1</v>
      </c>
      <c r="F166" s="186" t="s">
        <v>1909</v>
      </c>
      <c r="H166" s="187">
        <v>6.9119999999999999</v>
      </c>
      <c r="I166" s="188"/>
      <c r="L166" s="184"/>
      <c r="M166" s="189"/>
      <c r="N166" s="190"/>
      <c r="O166" s="190"/>
      <c r="P166" s="190"/>
      <c r="Q166" s="190"/>
      <c r="R166" s="190"/>
      <c r="S166" s="190"/>
      <c r="T166" s="191"/>
      <c r="AT166" s="185" t="s">
        <v>196</v>
      </c>
      <c r="AU166" s="185" t="s">
        <v>88</v>
      </c>
      <c r="AV166" s="13" t="s">
        <v>88</v>
      </c>
      <c r="AW166" s="13" t="s">
        <v>36</v>
      </c>
      <c r="AX166" s="13" t="s">
        <v>86</v>
      </c>
      <c r="AY166" s="185" t="s">
        <v>184</v>
      </c>
    </row>
    <row r="167" spans="1:65" s="2" customFormat="1" ht="24.2" customHeight="1">
      <c r="A167" s="33"/>
      <c r="B167" s="166"/>
      <c r="C167" s="167" t="s">
        <v>310</v>
      </c>
      <c r="D167" s="167" t="s">
        <v>187</v>
      </c>
      <c r="E167" s="168" t="s">
        <v>521</v>
      </c>
      <c r="F167" s="169" t="s">
        <v>522</v>
      </c>
      <c r="G167" s="170" t="s">
        <v>228</v>
      </c>
      <c r="H167" s="171">
        <v>0.128</v>
      </c>
      <c r="I167" s="172"/>
      <c r="J167" s="173">
        <f>ROUND(I167*H167,2)</f>
        <v>0</v>
      </c>
      <c r="K167" s="169" t="s">
        <v>1</v>
      </c>
      <c r="L167" s="34"/>
      <c r="M167" s="174" t="s">
        <v>1</v>
      </c>
      <c r="N167" s="175" t="s">
        <v>44</v>
      </c>
      <c r="O167" s="59"/>
      <c r="P167" s="176">
        <f>O167*H167</f>
        <v>0</v>
      </c>
      <c r="Q167" s="176">
        <v>0</v>
      </c>
      <c r="R167" s="176">
        <f>Q167*H167</f>
        <v>0</v>
      </c>
      <c r="S167" s="176">
        <v>0</v>
      </c>
      <c r="T167" s="177">
        <f>S167*H167</f>
        <v>0</v>
      </c>
      <c r="U167" s="33"/>
      <c r="V167" s="33"/>
      <c r="W167" s="33"/>
      <c r="X167" s="33"/>
      <c r="Y167" s="33"/>
      <c r="Z167" s="33"/>
      <c r="AA167" s="33"/>
      <c r="AB167" s="33"/>
      <c r="AC167" s="33"/>
      <c r="AD167" s="33"/>
      <c r="AE167" s="33"/>
      <c r="AR167" s="178" t="s">
        <v>192</v>
      </c>
      <c r="AT167" s="178" t="s">
        <v>187</v>
      </c>
      <c r="AU167" s="178" t="s">
        <v>88</v>
      </c>
      <c r="AY167" s="18" t="s">
        <v>184</v>
      </c>
      <c r="BE167" s="179">
        <f>IF(N167="základní",J167,0)</f>
        <v>0</v>
      </c>
      <c r="BF167" s="179">
        <f>IF(N167="snížená",J167,0)</f>
        <v>0</v>
      </c>
      <c r="BG167" s="179">
        <f>IF(N167="zákl. přenesená",J167,0)</f>
        <v>0</v>
      </c>
      <c r="BH167" s="179">
        <f>IF(N167="sníž. přenesená",J167,0)</f>
        <v>0</v>
      </c>
      <c r="BI167" s="179">
        <f>IF(N167="nulová",J167,0)</f>
        <v>0</v>
      </c>
      <c r="BJ167" s="18" t="s">
        <v>86</v>
      </c>
      <c r="BK167" s="179">
        <f>ROUND(I167*H167,2)</f>
        <v>0</v>
      </c>
      <c r="BL167" s="18" t="s">
        <v>192</v>
      </c>
      <c r="BM167" s="178" t="s">
        <v>1910</v>
      </c>
    </row>
    <row r="168" spans="1:65" s="13" customFormat="1" ht="11.25">
      <c r="B168" s="184"/>
      <c r="D168" s="180" t="s">
        <v>196</v>
      </c>
      <c r="E168" s="185" t="s">
        <v>1</v>
      </c>
      <c r="F168" s="186" t="s">
        <v>1911</v>
      </c>
      <c r="H168" s="187">
        <v>0.128</v>
      </c>
      <c r="I168" s="188"/>
      <c r="L168" s="184"/>
      <c r="M168" s="189"/>
      <c r="N168" s="190"/>
      <c r="O168" s="190"/>
      <c r="P168" s="190"/>
      <c r="Q168" s="190"/>
      <c r="R168" s="190"/>
      <c r="S168" s="190"/>
      <c r="T168" s="191"/>
      <c r="AT168" s="185" t="s">
        <v>196</v>
      </c>
      <c r="AU168" s="185" t="s">
        <v>88</v>
      </c>
      <c r="AV168" s="13" t="s">
        <v>88</v>
      </c>
      <c r="AW168" s="13" t="s">
        <v>36</v>
      </c>
      <c r="AX168" s="13" t="s">
        <v>86</v>
      </c>
      <c r="AY168" s="185" t="s">
        <v>184</v>
      </c>
    </row>
    <row r="169" spans="1:65" s="2" customFormat="1" ht="24.2" customHeight="1">
      <c r="A169" s="33"/>
      <c r="B169" s="166"/>
      <c r="C169" s="167" t="s">
        <v>314</v>
      </c>
      <c r="D169" s="167" t="s">
        <v>187</v>
      </c>
      <c r="E169" s="168" t="s">
        <v>859</v>
      </c>
      <c r="F169" s="169" t="s">
        <v>860</v>
      </c>
      <c r="G169" s="170" t="s">
        <v>286</v>
      </c>
      <c r="H169" s="171">
        <v>1</v>
      </c>
      <c r="I169" s="172"/>
      <c r="J169" s="173">
        <f>ROUND(I169*H169,2)</f>
        <v>0</v>
      </c>
      <c r="K169" s="169" t="s">
        <v>1</v>
      </c>
      <c r="L169" s="34"/>
      <c r="M169" s="174" t="s">
        <v>1</v>
      </c>
      <c r="N169" s="175" t="s">
        <v>44</v>
      </c>
      <c r="O169" s="59"/>
      <c r="P169" s="176">
        <f>O169*H169</f>
        <v>0</v>
      </c>
      <c r="Q169" s="176">
        <v>0</v>
      </c>
      <c r="R169" s="176">
        <f>Q169*H169</f>
        <v>0</v>
      </c>
      <c r="S169" s="176">
        <v>0</v>
      </c>
      <c r="T169" s="177">
        <f>S169*H169</f>
        <v>0</v>
      </c>
      <c r="U169" s="33"/>
      <c r="V169" s="33"/>
      <c r="W169" s="33"/>
      <c r="X169" s="33"/>
      <c r="Y169" s="33"/>
      <c r="Z169" s="33"/>
      <c r="AA169" s="33"/>
      <c r="AB169" s="33"/>
      <c r="AC169" s="33"/>
      <c r="AD169" s="33"/>
      <c r="AE169" s="33"/>
      <c r="AR169" s="178" t="s">
        <v>192</v>
      </c>
      <c r="AT169" s="178" t="s">
        <v>187</v>
      </c>
      <c r="AU169" s="178" t="s">
        <v>88</v>
      </c>
      <c r="AY169" s="18" t="s">
        <v>184</v>
      </c>
      <c r="BE169" s="179">
        <f>IF(N169="základní",J169,0)</f>
        <v>0</v>
      </c>
      <c r="BF169" s="179">
        <f>IF(N169="snížená",J169,0)</f>
        <v>0</v>
      </c>
      <c r="BG169" s="179">
        <f>IF(N169="zákl. přenesená",J169,0)</f>
        <v>0</v>
      </c>
      <c r="BH169" s="179">
        <f>IF(N169="sníž. přenesená",J169,0)</f>
        <v>0</v>
      </c>
      <c r="BI169" s="179">
        <f>IF(N169="nulová",J169,0)</f>
        <v>0</v>
      </c>
      <c r="BJ169" s="18" t="s">
        <v>86</v>
      </c>
      <c r="BK169" s="179">
        <f>ROUND(I169*H169,2)</f>
        <v>0</v>
      </c>
      <c r="BL169" s="18" t="s">
        <v>192</v>
      </c>
      <c r="BM169" s="178" t="s">
        <v>1912</v>
      </c>
    </row>
    <row r="170" spans="1:65" s="12" customFormat="1" ht="25.9" customHeight="1">
      <c r="B170" s="153"/>
      <c r="D170" s="154" t="s">
        <v>78</v>
      </c>
      <c r="E170" s="155" t="s">
        <v>553</v>
      </c>
      <c r="F170" s="155" t="s">
        <v>554</v>
      </c>
      <c r="I170" s="156"/>
      <c r="J170" s="157">
        <f>BK170</f>
        <v>0</v>
      </c>
      <c r="L170" s="153"/>
      <c r="M170" s="158"/>
      <c r="N170" s="159"/>
      <c r="O170" s="159"/>
      <c r="P170" s="160">
        <f>SUM(P171:P202)</f>
        <v>0</v>
      </c>
      <c r="Q170" s="159"/>
      <c r="R170" s="160">
        <f>SUM(R171:R202)</f>
        <v>0</v>
      </c>
      <c r="S170" s="159"/>
      <c r="T170" s="161">
        <f>SUM(T171:T202)</f>
        <v>0</v>
      </c>
      <c r="AR170" s="154" t="s">
        <v>192</v>
      </c>
      <c r="AT170" s="162" t="s">
        <v>78</v>
      </c>
      <c r="AU170" s="162" t="s">
        <v>79</v>
      </c>
      <c r="AY170" s="154" t="s">
        <v>184</v>
      </c>
      <c r="BK170" s="163">
        <f>SUM(BK171:BK202)</f>
        <v>0</v>
      </c>
    </row>
    <row r="171" spans="1:65" s="2" customFormat="1" ht="49.15" customHeight="1">
      <c r="A171" s="33"/>
      <c r="B171" s="166"/>
      <c r="C171" s="167" t="s">
        <v>320</v>
      </c>
      <c r="D171" s="167" t="s">
        <v>187</v>
      </c>
      <c r="E171" s="168" t="s">
        <v>556</v>
      </c>
      <c r="F171" s="169" t="s">
        <v>557</v>
      </c>
      <c r="G171" s="170" t="s">
        <v>216</v>
      </c>
      <c r="H171" s="171">
        <v>1.3540000000000001</v>
      </c>
      <c r="I171" s="172"/>
      <c r="J171" s="173">
        <f>ROUND(I171*H171,2)</f>
        <v>0</v>
      </c>
      <c r="K171" s="169" t="s">
        <v>191</v>
      </c>
      <c r="L171" s="34"/>
      <c r="M171" s="174" t="s">
        <v>1</v>
      </c>
      <c r="N171" s="175" t="s">
        <v>44</v>
      </c>
      <c r="O171" s="59"/>
      <c r="P171" s="176">
        <f>O171*H171</f>
        <v>0</v>
      </c>
      <c r="Q171" s="176">
        <v>0</v>
      </c>
      <c r="R171" s="176">
        <f>Q171*H171</f>
        <v>0</v>
      </c>
      <c r="S171" s="176">
        <v>0</v>
      </c>
      <c r="T171" s="177">
        <f>S171*H171</f>
        <v>0</v>
      </c>
      <c r="U171" s="33"/>
      <c r="V171" s="33"/>
      <c r="W171" s="33"/>
      <c r="X171" s="33"/>
      <c r="Y171" s="33"/>
      <c r="Z171" s="33"/>
      <c r="AA171" s="33"/>
      <c r="AB171" s="33"/>
      <c r="AC171" s="33"/>
      <c r="AD171" s="33"/>
      <c r="AE171" s="33"/>
      <c r="AR171" s="178" t="s">
        <v>558</v>
      </c>
      <c r="AT171" s="178" t="s">
        <v>187</v>
      </c>
      <c r="AU171" s="178" t="s">
        <v>86</v>
      </c>
      <c r="AY171" s="18" t="s">
        <v>184</v>
      </c>
      <c r="BE171" s="179">
        <f>IF(N171="základní",J171,0)</f>
        <v>0</v>
      </c>
      <c r="BF171" s="179">
        <f>IF(N171="snížená",J171,0)</f>
        <v>0</v>
      </c>
      <c r="BG171" s="179">
        <f>IF(N171="zákl. přenesená",J171,0)</f>
        <v>0</v>
      </c>
      <c r="BH171" s="179">
        <f>IF(N171="sníž. přenesená",J171,0)</f>
        <v>0</v>
      </c>
      <c r="BI171" s="179">
        <f>IF(N171="nulová",J171,0)</f>
        <v>0</v>
      </c>
      <c r="BJ171" s="18" t="s">
        <v>86</v>
      </c>
      <c r="BK171" s="179">
        <f>ROUND(I171*H171,2)</f>
        <v>0</v>
      </c>
      <c r="BL171" s="18" t="s">
        <v>558</v>
      </c>
      <c r="BM171" s="178" t="s">
        <v>1913</v>
      </c>
    </row>
    <row r="172" spans="1:65" s="2" customFormat="1" ht="19.5">
      <c r="A172" s="33"/>
      <c r="B172" s="34"/>
      <c r="C172" s="33"/>
      <c r="D172" s="180" t="s">
        <v>194</v>
      </c>
      <c r="E172" s="33"/>
      <c r="F172" s="181" t="s">
        <v>560</v>
      </c>
      <c r="G172" s="33"/>
      <c r="H172" s="33"/>
      <c r="I172" s="102"/>
      <c r="J172" s="33"/>
      <c r="K172" s="33"/>
      <c r="L172" s="34"/>
      <c r="M172" s="182"/>
      <c r="N172" s="183"/>
      <c r="O172" s="59"/>
      <c r="P172" s="59"/>
      <c r="Q172" s="59"/>
      <c r="R172" s="59"/>
      <c r="S172" s="59"/>
      <c r="T172" s="60"/>
      <c r="U172" s="33"/>
      <c r="V172" s="33"/>
      <c r="W172" s="33"/>
      <c r="X172" s="33"/>
      <c r="Y172" s="33"/>
      <c r="Z172" s="33"/>
      <c r="AA172" s="33"/>
      <c r="AB172" s="33"/>
      <c r="AC172" s="33"/>
      <c r="AD172" s="33"/>
      <c r="AE172" s="33"/>
      <c r="AT172" s="18" t="s">
        <v>194</v>
      </c>
      <c r="AU172" s="18" t="s">
        <v>86</v>
      </c>
    </row>
    <row r="173" spans="1:65" s="13" customFormat="1" ht="11.25">
      <c r="B173" s="184"/>
      <c r="D173" s="180" t="s">
        <v>196</v>
      </c>
      <c r="E173" s="185" t="s">
        <v>1</v>
      </c>
      <c r="F173" s="186" t="s">
        <v>1914</v>
      </c>
      <c r="H173" s="187">
        <v>1.3540000000000001</v>
      </c>
      <c r="I173" s="188"/>
      <c r="L173" s="184"/>
      <c r="M173" s="189"/>
      <c r="N173" s="190"/>
      <c r="O173" s="190"/>
      <c r="P173" s="190"/>
      <c r="Q173" s="190"/>
      <c r="R173" s="190"/>
      <c r="S173" s="190"/>
      <c r="T173" s="191"/>
      <c r="AT173" s="185" t="s">
        <v>196</v>
      </c>
      <c r="AU173" s="185" t="s">
        <v>86</v>
      </c>
      <c r="AV173" s="13" t="s">
        <v>88</v>
      </c>
      <c r="AW173" s="13" t="s">
        <v>36</v>
      </c>
      <c r="AX173" s="13" t="s">
        <v>86</v>
      </c>
      <c r="AY173" s="185" t="s">
        <v>184</v>
      </c>
    </row>
    <row r="174" spans="1:65" s="2" customFormat="1" ht="49.15" customHeight="1">
      <c r="A174" s="33"/>
      <c r="B174" s="166"/>
      <c r="C174" s="167" t="s">
        <v>324</v>
      </c>
      <c r="D174" s="167" t="s">
        <v>187</v>
      </c>
      <c r="E174" s="168" t="s">
        <v>567</v>
      </c>
      <c r="F174" s="169" t="s">
        <v>568</v>
      </c>
      <c r="G174" s="170" t="s">
        <v>216</v>
      </c>
      <c r="H174" s="171">
        <v>20.346</v>
      </c>
      <c r="I174" s="172"/>
      <c r="J174" s="173">
        <f>ROUND(I174*H174,2)</f>
        <v>0</v>
      </c>
      <c r="K174" s="169" t="s">
        <v>191</v>
      </c>
      <c r="L174" s="34"/>
      <c r="M174" s="174" t="s">
        <v>1</v>
      </c>
      <c r="N174" s="175" t="s">
        <v>44</v>
      </c>
      <c r="O174" s="59"/>
      <c r="P174" s="176">
        <f>O174*H174</f>
        <v>0</v>
      </c>
      <c r="Q174" s="176">
        <v>0</v>
      </c>
      <c r="R174" s="176">
        <f>Q174*H174</f>
        <v>0</v>
      </c>
      <c r="S174" s="176">
        <v>0</v>
      </c>
      <c r="T174" s="177">
        <f>S174*H174</f>
        <v>0</v>
      </c>
      <c r="U174" s="33"/>
      <c r="V174" s="33"/>
      <c r="W174" s="33"/>
      <c r="X174" s="33"/>
      <c r="Y174" s="33"/>
      <c r="Z174" s="33"/>
      <c r="AA174" s="33"/>
      <c r="AB174" s="33"/>
      <c r="AC174" s="33"/>
      <c r="AD174" s="33"/>
      <c r="AE174" s="33"/>
      <c r="AR174" s="178" t="s">
        <v>558</v>
      </c>
      <c r="AT174" s="178" t="s">
        <v>187</v>
      </c>
      <c r="AU174" s="178" t="s">
        <v>86</v>
      </c>
      <c r="AY174" s="18" t="s">
        <v>184</v>
      </c>
      <c r="BE174" s="179">
        <f>IF(N174="základní",J174,0)</f>
        <v>0</v>
      </c>
      <c r="BF174" s="179">
        <f>IF(N174="snížená",J174,0)</f>
        <v>0</v>
      </c>
      <c r="BG174" s="179">
        <f>IF(N174="zákl. přenesená",J174,0)</f>
        <v>0</v>
      </c>
      <c r="BH174" s="179">
        <f>IF(N174="sníž. přenesená",J174,0)</f>
        <v>0</v>
      </c>
      <c r="BI174" s="179">
        <f>IF(N174="nulová",J174,0)</f>
        <v>0</v>
      </c>
      <c r="BJ174" s="18" t="s">
        <v>86</v>
      </c>
      <c r="BK174" s="179">
        <f>ROUND(I174*H174,2)</f>
        <v>0</v>
      </c>
      <c r="BL174" s="18" t="s">
        <v>558</v>
      </c>
      <c r="BM174" s="178" t="s">
        <v>1915</v>
      </c>
    </row>
    <row r="175" spans="1:65" s="2" customFormat="1" ht="19.5">
      <c r="A175" s="33"/>
      <c r="B175" s="34"/>
      <c r="C175" s="33"/>
      <c r="D175" s="180" t="s">
        <v>194</v>
      </c>
      <c r="E175" s="33"/>
      <c r="F175" s="181" t="s">
        <v>560</v>
      </c>
      <c r="G175" s="33"/>
      <c r="H175" s="33"/>
      <c r="I175" s="102"/>
      <c r="J175" s="33"/>
      <c r="K175" s="33"/>
      <c r="L175" s="34"/>
      <c r="M175" s="182"/>
      <c r="N175" s="183"/>
      <c r="O175" s="59"/>
      <c r="P175" s="59"/>
      <c r="Q175" s="59"/>
      <c r="R175" s="59"/>
      <c r="S175" s="59"/>
      <c r="T175" s="60"/>
      <c r="U175" s="33"/>
      <c r="V175" s="33"/>
      <c r="W175" s="33"/>
      <c r="X175" s="33"/>
      <c r="Y175" s="33"/>
      <c r="Z175" s="33"/>
      <c r="AA175" s="33"/>
      <c r="AB175" s="33"/>
      <c r="AC175" s="33"/>
      <c r="AD175" s="33"/>
      <c r="AE175" s="33"/>
      <c r="AT175" s="18" t="s">
        <v>194</v>
      </c>
      <c r="AU175" s="18" t="s">
        <v>86</v>
      </c>
    </row>
    <row r="176" spans="1:65" s="13" customFormat="1" ht="11.25">
      <c r="B176" s="184"/>
      <c r="D176" s="180" t="s">
        <v>196</v>
      </c>
      <c r="E176" s="185" t="s">
        <v>1</v>
      </c>
      <c r="F176" s="186" t="s">
        <v>1916</v>
      </c>
      <c r="H176" s="187">
        <v>1.2</v>
      </c>
      <c r="I176" s="188"/>
      <c r="L176" s="184"/>
      <c r="M176" s="189"/>
      <c r="N176" s="190"/>
      <c r="O176" s="190"/>
      <c r="P176" s="190"/>
      <c r="Q176" s="190"/>
      <c r="R176" s="190"/>
      <c r="S176" s="190"/>
      <c r="T176" s="191"/>
      <c r="AT176" s="185" t="s">
        <v>196</v>
      </c>
      <c r="AU176" s="185" t="s">
        <v>86</v>
      </c>
      <c r="AV176" s="13" t="s">
        <v>88</v>
      </c>
      <c r="AW176" s="13" t="s">
        <v>36</v>
      </c>
      <c r="AX176" s="13" t="s">
        <v>79</v>
      </c>
      <c r="AY176" s="185" t="s">
        <v>184</v>
      </c>
    </row>
    <row r="177" spans="1:65" s="13" customFormat="1" ht="11.25">
      <c r="B177" s="184"/>
      <c r="D177" s="180" t="s">
        <v>196</v>
      </c>
      <c r="E177" s="185" t="s">
        <v>1</v>
      </c>
      <c r="F177" s="186" t="s">
        <v>1917</v>
      </c>
      <c r="H177" s="187">
        <v>6.9119999999999999</v>
      </c>
      <c r="I177" s="188"/>
      <c r="L177" s="184"/>
      <c r="M177" s="189"/>
      <c r="N177" s="190"/>
      <c r="O177" s="190"/>
      <c r="P177" s="190"/>
      <c r="Q177" s="190"/>
      <c r="R177" s="190"/>
      <c r="S177" s="190"/>
      <c r="T177" s="191"/>
      <c r="AT177" s="185" t="s">
        <v>196</v>
      </c>
      <c r="AU177" s="185" t="s">
        <v>86</v>
      </c>
      <c r="AV177" s="13" t="s">
        <v>88</v>
      </c>
      <c r="AW177" s="13" t="s">
        <v>36</v>
      </c>
      <c r="AX177" s="13" t="s">
        <v>79</v>
      </c>
      <c r="AY177" s="185" t="s">
        <v>184</v>
      </c>
    </row>
    <row r="178" spans="1:65" s="13" customFormat="1" ht="11.25">
      <c r="B178" s="184"/>
      <c r="D178" s="180" t="s">
        <v>196</v>
      </c>
      <c r="E178" s="185" t="s">
        <v>1</v>
      </c>
      <c r="F178" s="186" t="s">
        <v>1918</v>
      </c>
      <c r="H178" s="187">
        <v>0.28199999999999997</v>
      </c>
      <c r="I178" s="188"/>
      <c r="L178" s="184"/>
      <c r="M178" s="189"/>
      <c r="N178" s="190"/>
      <c r="O178" s="190"/>
      <c r="P178" s="190"/>
      <c r="Q178" s="190"/>
      <c r="R178" s="190"/>
      <c r="S178" s="190"/>
      <c r="T178" s="191"/>
      <c r="AT178" s="185" t="s">
        <v>196</v>
      </c>
      <c r="AU178" s="185" t="s">
        <v>86</v>
      </c>
      <c r="AV178" s="13" t="s">
        <v>88</v>
      </c>
      <c r="AW178" s="13" t="s">
        <v>36</v>
      </c>
      <c r="AX178" s="13" t="s">
        <v>79</v>
      </c>
      <c r="AY178" s="185" t="s">
        <v>184</v>
      </c>
    </row>
    <row r="179" spans="1:65" s="13" customFormat="1" ht="11.25">
      <c r="B179" s="184"/>
      <c r="D179" s="180" t="s">
        <v>196</v>
      </c>
      <c r="E179" s="185" t="s">
        <v>1</v>
      </c>
      <c r="F179" s="186" t="s">
        <v>1919</v>
      </c>
      <c r="H179" s="187">
        <v>1.7190000000000001</v>
      </c>
      <c r="I179" s="188"/>
      <c r="L179" s="184"/>
      <c r="M179" s="189"/>
      <c r="N179" s="190"/>
      <c r="O179" s="190"/>
      <c r="P179" s="190"/>
      <c r="Q179" s="190"/>
      <c r="R179" s="190"/>
      <c r="S179" s="190"/>
      <c r="T179" s="191"/>
      <c r="AT179" s="185" t="s">
        <v>196</v>
      </c>
      <c r="AU179" s="185" t="s">
        <v>86</v>
      </c>
      <c r="AV179" s="13" t="s">
        <v>88</v>
      </c>
      <c r="AW179" s="13" t="s">
        <v>36</v>
      </c>
      <c r="AX179" s="13" t="s">
        <v>79</v>
      </c>
      <c r="AY179" s="185" t="s">
        <v>184</v>
      </c>
    </row>
    <row r="180" spans="1:65" s="13" customFormat="1" ht="11.25">
      <c r="B180" s="184"/>
      <c r="D180" s="180" t="s">
        <v>196</v>
      </c>
      <c r="E180" s="185" t="s">
        <v>1</v>
      </c>
      <c r="F180" s="186" t="s">
        <v>1920</v>
      </c>
      <c r="H180" s="187">
        <v>3.2989999999999999</v>
      </c>
      <c r="I180" s="188"/>
      <c r="L180" s="184"/>
      <c r="M180" s="189"/>
      <c r="N180" s="190"/>
      <c r="O180" s="190"/>
      <c r="P180" s="190"/>
      <c r="Q180" s="190"/>
      <c r="R180" s="190"/>
      <c r="S180" s="190"/>
      <c r="T180" s="191"/>
      <c r="AT180" s="185" t="s">
        <v>196</v>
      </c>
      <c r="AU180" s="185" t="s">
        <v>86</v>
      </c>
      <c r="AV180" s="13" t="s">
        <v>88</v>
      </c>
      <c r="AW180" s="13" t="s">
        <v>36</v>
      </c>
      <c r="AX180" s="13" t="s">
        <v>79</v>
      </c>
      <c r="AY180" s="185" t="s">
        <v>184</v>
      </c>
    </row>
    <row r="181" spans="1:65" s="13" customFormat="1" ht="11.25">
      <c r="B181" s="184"/>
      <c r="D181" s="180" t="s">
        <v>196</v>
      </c>
      <c r="E181" s="185" t="s">
        <v>1</v>
      </c>
      <c r="F181" s="186" t="s">
        <v>1921</v>
      </c>
      <c r="H181" s="187">
        <v>3.2989999999999999</v>
      </c>
      <c r="I181" s="188"/>
      <c r="L181" s="184"/>
      <c r="M181" s="189"/>
      <c r="N181" s="190"/>
      <c r="O181" s="190"/>
      <c r="P181" s="190"/>
      <c r="Q181" s="190"/>
      <c r="R181" s="190"/>
      <c r="S181" s="190"/>
      <c r="T181" s="191"/>
      <c r="AT181" s="185" t="s">
        <v>196</v>
      </c>
      <c r="AU181" s="185" t="s">
        <v>86</v>
      </c>
      <c r="AV181" s="13" t="s">
        <v>88</v>
      </c>
      <c r="AW181" s="13" t="s">
        <v>36</v>
      </c>
      <c r="AX181" s="13" t="s">
        <v>79</v>
      </c>
      <c r="AY181" s="185" t="s">
        <v>184</v>
      </c>
    </row>
    <row r="182" spans="1:65" s="13" customFormat="1" ht="11.25">
      <c r="B182" s="184"/>
      <c r="D182" s="180" t="s">
        <v>196</v>
      </c>
      <c r="E182" s="185" t="s">
        <v>1</v>
      </c>
      <c r="F182" s="186" t="s">
        <v>1922</v>
      </c>
      <c r="H182" s="187">
        <v>2.34</v>
      </c>
      <c r="I182" s="188"/>
      <c r="L182" s="184"/>
      <c r="M182" s="189"/>
      <c r="N182" s="190"/>
      <c r="O182" s="190"/>
      <c r="P182" s="190"/>
      <c r="Q182" s="190"/>
      <c r="R182" s="190"/>
      <c r="S182" s="190"/>
      <c r="T182" s="191"/>
      <c r="AT182" s="185" t="s">
        <v>196</v>
      </c>
      <c r="AU182" s="185" t="s">
        <v>86</v>
      </c>
      <c r="AV182" s="13" t="s">
        <v>88</v>
      </c>
      <c r="AW182" s="13" t="s">
        <v>36</v>
      </c>
      <c r="AX182" s="13" t="s">
        <v>79</v>
      </c>
      <c r="AY182" s="185" t="s">
        <v>184</v>
      </c>
    </row>
    <row r="183" spans="1:65" s="13" customFormat="1" ht="11.25">
      <c r="B183" s="184"/>
      <c r="D183" s="180" t="s">
        <v>196</v>
      </c>
      <c r="E183" s="185" t="s">
        <v>1</v>
      </c>
      <c r="F183" s="186" t="s">
        <v>1923</v>
      </c>
      <c r="H183" s="187">
        <v>1.2949999999999999</v>
      </c>
      <c r="I183" s="188"/>
      <c r="L183" s="184"/>
      <c r="M183" s="189"/>
      <c r="N183" s="190"/>
      <c r="O183" s="190"/>
      <c r="P183" s="190"/>
      <c r="Q183" s="190"/>
      <c r="R183" s="190"/>
      <c r="S183" s="190"/>
      <c r="T183" s="191"/>
      <c r="AT183" s="185" t="s">
        <v>196</v>
      </c>
      <c r="AU183" s="185" t="s">
        <v>86</v>
      </c>
      <c r="AV183" s="13" t="s">
        <v>88</v>
      </c>
      <c r="AW183" s="13" t="s">
        <v>36</v>
      </c>
      <c r="AX183" s="13" t="s">
        <v>79</v>
      </c>
      <c r="AY183" s="185" t="s">
        <v>184</v>
      </c>
    </row>
    <row r="184" spans="1:65" s="14" customFormat="1" ht="11.25">
      <c r="B184" s="192"/>
      <c r="D184" s="180" t="s">
        <v>196</v>
      </c>
      <c r="E184" s="193" t="s">
        <v>1</v>
      </c>
      <c r="F184" s="194" t="s">
        <v>212</v>
      </c>
      <c r="H184" s="195">
        <v>20.346</v>
      </c>
      <c r="I184" s="196"/>
      <c r="L184" s="192"/>
      <c r="M184" s="197"/>
      <c r="N184" s="198"/>
      <c r="O184" s="198"/>
      <c r="P184" s="198"/>
      <c r="Q184" s="198"/>
      <c r="R184" s="198"/>
      <c r="S184" s="198"/>
      <c r="T184" s="199"/>
      <c r="AT184" s="193" t="s">
        <v>196</v>
      </c>
      <c r="AU184" s="193" t="s">
        <v>86</v>
      </c>
      <c r="AV184" s="14" t="s">
        <v>192</v>
      </c>
      <c r="AW184" s="14" t="s">
        <v>36</v>
      </c>
      <c r="AX184" s="14" t="s">
        <v>86</v>
      </c>
      <c r="AY184" s="193" t="s">
        <v>184</v>
      </c>
    </row>
    <row r="185" spans="1:65" s="2" customFormat="1" ht="62.65" customHeight="1">
      <c r="A185" s="33"/>
      <c r="B185" s="166"/>
      <c r="C185" s="167" t="s">
        <v>331</v>
      </c>
      <c r="D185" s="167" t="s">
        <v>187</v>
      </c>
      <c r="E185" s="168" t="s">
        <v>589</v>
      </c>
      <c r="F185" s="169" t="s">
        <v>590</v>
      </c>
      <c r="G185" s="170" t="s">
        <v>216</v>
      </c>
      <c r="H185" s="171">
        <v>2.9140000000000001</v>
      </c>
      <c r="I185" s="172"/>
      <c r="J185" s="173">
        <f>ROUND(I185*H185,2)</f>
        <v>0</v>
      </c>
      <c r="K185" s="169" t="s">
        <v>191</v>
      </c>
      <c r="L185" s="34"/>
      <c r="M185" s="174" t="s">
        <v>1</v>
      </c>
      <c r="N185" s="175" t="s">
        <v>44</v>
      </c>
      <c r="O185" s="59"/>
      <c r="P185" s="176">
        <f>O185*H185</f>
        <v>0</v>
      </c>
      <c r="Q185" s="176">
        <v>0</v>
      </c>
      <c r="R185" s="176">
        <f>Q185*H185</f>
        <v>0</v>
      </c>
      <c r="S185" s="176">
        <v>0</v>
      </c>
      <c r="T185" s="177">
        <f>S185*H185</f>
        <v>0</v>
      </c>
      <c r="U185" s="33"/>
      <c r="V185" s="33"/>
      <c r="W185" s="33"/>
      <c r="X185" s="33"/>
      <c r="Y185" s="33"/>
      <c r="Z185" s="33"/>
      <c r="AA185" s="33"/>
      <c r="AB185" s="33"/>
      <c r="AC185" s="33"/>
      <c r="AD185" s="33"/>
      <c r="AE185" s="33"/>
      <c r="AR185" s="178" t="s">
        <v>558</v>
      </c>
      <c r="AT185" s="178" t="s">
        <v>187</v>
      </c>
      <c r="AU185" s="178" t="s">
        <v>86</v>
      </c>
      <c r="AY185" s="18" t="s">
        <v>184</v>
      </c>
      <c r="BE185" s="179">
        <f>IF(N185="základní",J185,0)</f>
        <v>0</v>
      </c>
      <c r="BF185" s="179">
        <f>IF(N185="snížená",J185,0)</f>
        <v>0</v>
      </c>
      <c r="BG185" s="179">
        <f>IF(N185="zákl. přenesená",J185,0)</f>
        <v>0</v>
      </c>
      <c r="BH185" s="179">
        <f>IF(N185="sníž. přenesená",J185,0)</f>
        <v>0</v>
      </c>
      <c r="BI185" s="179">
        <f>IF(N185="nulová",J185,0)</f>
        <v>0</v>
      </c>
      <c r="BJ185" s="18" t="s">
        <v>86</v>
      </c>
      <c r="BK185" s="179">
        <f>ROUND(I185*H185,2)</f>
        <v>0</v>
      </c>
      <c r="BL185" s="18" t="s">
        <v>558</v>
      </c>
      <c r="BM185" s="178" t="s">
        <v>1924</v>
      </c>
    </row>
    <row r="186" spans="1:65" s="2" customFormat="1" ht="19.5">
      <c r="A186" s="33"/>
      <c r="B186" s="34"/>
      <c r="C186" s="33"/>
      <c r="D186" s="180" t="s">
        <v>194</v>
      </c>
      <c r="E186" s="33"/>
      <c r="F186" s="181" t="s">
        <v>560</v>
      </c>
      <c r="G186" s="33"/>
      <c r="H186" s="33"/>
      <c r="I186" s="102"/>
      <c r="J186" s="33"/>
      <c r="K186" s="33"/>
      <c r="L186" s="34"/>
      <c r="M186" s="182"/>
      <c r="N186" s="183"/>
      <c r="O186" s="59"/>
      <c r="P186" s="59"/>
      <c r="Q186" s="59"/>
      <c r="R186" s="59"/>
      <c r="S186" s="59"/>
      <c r="T186" s="60"/>
      <c r="U186" s="33"/>
      <c r="V186" s="33"/>
      <c r="W186" s="33"/>
      <c r="X186" s="33"/>
      <c r="Y186" s="33"/>
      <c r="Z186" s="33"/>
      <c r="AA186" s="33"/>
      <c r="AB186" s="33"/>
      <c r="AC186" s="33"/>
      <c r="AD186" s="33"/>
      <c r="AE186" s="33"/>
      <c r="AT186" s="18" t="s">
        <v>194</v>
      </c>
      <c r="AU186" s="18" t="s">
        <v>86</v>
      </c>
    </row>
    <row r="187" spans="1:65" s="13" customFormat="1" ht="11.25">
      <c r="B187" s="184"/>
      <c r="D187" s="180" t="s">
        <v>196</v>
      </c>
      <c r="E187" s="185" t="s">
        <v>1</v>
      </c>
      <c r="F187" s="186" t="s">
        <v>1925</v>
      </c>
      <c r="H187" s="187">
        <v>1.444</v>
      </c>
      <c r="I187" s="188"/>
      <c r="L187" s="184"/>
      <c r="M187" s="189"/>
      <c r="N187" s="190"/>
      <c r="O187" s="190"/>
      <c r="P187" s="190"/>
      <c r="Q187" s="190"/>
      <c r="R187" s="190"/>
      <c r="S187" s="190"/>
      <c r="T187" s="191"/>
      <c r="AT187" s="185" t="s">
        <v>196</v>
      </c>
      <c r="AU187" s="185" t="s">
        <v>86</v>
      </c>
      <c r="AV187" s="13" t="s">
        <v>88</v>
      </c>
      <c r="AW187" s="13" t="s">
        <v>36</v>
      </c>
      <c r="AX187" s="13" t="s">
        <v>79</v>
      </c>
      <c r="AY187" s="185" t="s">
        <v>184</v>
      </c>
    </row>
    <row r="188" spans="1:65" s="13" customFormat="1" ht="11.25">
      <c r="B188" s="184"/>
      <c r="D188" s="180" t="s">
        <v>196</v>
      </c>
      <c r="E188" s="185" t="s">
        <v>1</v>
      </c>
      <c r="F188" s="186" t="s">
        <v>1926</v>
      </c>
      <c r="H188" s="187">
        <v>0.63</v>
      </c>
      <c r="I188" s="188"/>
      <c r="L188" s="184"/>
      <c r="M188" s="189"/>
      <c r="N188" s="190"/>
      <c r="O188" s="190"/>
      <c r="P188" s="190"/>
      <c r="Q188" s="190"/>
      <c r="R188" s="190"/>
      <c r="S188" s="190"/>
      <c r="T188" s="191"/>
      <c r="AT188" s="185" t="s">
        <v>196</v>
      </c>
      <c r="AU188" s="185" t="s">
        <v>86</v>
      </c>
      <c r="AV188" s="13" t="s">
        <v>88</v>
      </c>
      <c r="AW188" s="13" t="s">
        <v>36</v>
      </c>
      <c r="AX188" s="13" t="s">
        <v>79</v>
      </c>
      <c r="AY188" s="185" t="s">
        <v>184</v>
      </c>
    </row>
    <row r="189" spans="1:65" s="13" customFormat="1" ht="11.25">
      <c r="B189" s="184"/>
      <c r="D189" s="180" t="s">
        <v>196</v>
      </c>
      <c r="E189" s="185" t="s">
        <v>1</v>
      </c>
      <c r="F189" s="186" t="s">
        <v>1927</v>
      </c>
      <c r="H189" s="187">
        <v>0.84</v>
      </c>
      <c r="I189" s="188"/>
      <c r="L189" s="184"/>
      <c r="M189" s="189"/>
      <c r="N189" s="190"/>
      <c r="O189" s="190"/>
      <c r="P189" s="190"/>
      <c r="Q189" s="190"/>
      <c r="R189" s="190"/>
      <c r="S189" s="190"/>
      <c r="T189" s="191"/>
      <c r="AT189" s="185" t="s">
        <v>196</v>
      </c>
      <c r="AU189" s="185" t="s">
        <v>86</v>
      </c>
      <c r="AV189" s="13" t="s">
        <v>88</v>
      </c>
      <c r="AW189" s="13" t="s">
        <v>36</v>
      </c>
      <c r="AX189" s="13" t="s">
        <v>79</v>
      </c>
      <c r="AY189" s="185" t="s">
        <v>184</v>
      </c>
    </row>
    <row r="190" spans="1:65" s="14" customFormat="1" ht="11.25">
      <c r="B190" s="192"/>
      <c r="D190" s="180" t="s">
        <v>196</v>
      </c>
      <c r="E190" s="193" t="s">
        <v>1</v>
      </c>
      <c r="F190" s="194" t="s">
        <v>212</v>
      </c>
      <c r="H190" s="195">
        <v>2.9140000000000001</v>
      </c>
      <c r="I190" s="196"/>
      <c r="L190" s="192"/>
      <c r="M190" s="197"/>
      <c r="N190" s="198"/>
      <c r="O190" s="198"/>
      <c r="P190" s="198"/>
      <c r="Q190" s="198"/>
      <c r="R190" s="198"/>
      <c r="S190" s="198"/>
      <c r="T190" s="199"/>
      <c r="AT190" s="193" t="s">
        <v>196</v>
      </c>
      <c r="AU190" s="193" t="s">
        <v>86</v>
      </c>
      <c r="AV190" s="14" t="s">
        <v>192</v>
      </c>
      <c r="AW190" s="14" t="s">
        <v>36</v>
      </c>
      <c r="AX190" s="14" t="s">
        <v>86</v>
      </c>
      <c r="AY190" s="193" t="s">
        <v>184</v>
      </c>
    </row>
    <row r="191" spans="1:65" s="2" customFormat="1" ht="62.65" customHeight="1">
      <c r="A191" s="33"/>
      <c r="B191" s="166"/>
      <c r="C191" s="167" t="s">
        <v>335</v>
      </c>
      <c r="D191" s="167" t="s">
        <v>187</v>
      </c>
      <c r="E191" s="168" t="s">
        <v>883</v>
      </c>
      <c r="F191" s="169" t="s">
        <v>884</v>
      </c>
      <c r="G191" s="170" t="s">
        <v>216</v>
      </c>
      <c r="H191" s="171">
        <v>1.8</v>
      </c>
      <c r="I191" s="172"/>
      <c r="J191" s="173">
        <f>ROUND(I191*H191,2)</f>
        <v>0</v>
      </c>
      <c r="K191" s="169" t="s">
        <v>191</v>
      </c>
      <c r="L191" s="34"/>
      <c r="M191" s="174" t="s">
        <v>1</v>
      </c>
      <c r="N191" s="175" t="s">
        <v>44</v>
      </c>
      <c r="O191" s="59"/>
      <c r="P191" s="176">
        <f>O191*H191</f>
        <v>0</v>
      </c>
      <c r="Q191" s="176">
        <v>0</v>
      </c>
      <c r="R191" s="176">
        <f>Q191*H191</f>
        <v>0</v>
      </c>
      <c r="S191" s="176">
        <v>0</v>
      </c>
      <c r="T191" s="177">
        <f>S191*H191</f>
        <v>0</v>
      </c>
      <c r="U191" s="33"/>
      <c r="V191" s="33"/>
      <c r="W191" s="33"/>
      <c r="X191" s="33"/>
      <c r="Y191" s="33"/>
      <c r="Z191" s="33"/>
      <c r="AA191" s="33"/>
      <c r="AB191" s="33"/>
      <c r="AC191" s="33"/>
      <c r="AD191" s="33"/>
      <c r="AE191" s="33"/>
      <c r="AR191" s="178" t="s">
        <v>558</v>
      </c>
      <c r="AT191" s="178" t="s">
        <v>187</v>
      </c>
      <c r="AU191" s="178" t="s">
        <v>86</v>
      </c>
      <c r="AY191" s="18" t="s">
        <v>184</v>
      </c>
      <c r="BE191" s="179">
        <f>IF(N191="základní",J191,0)</f>
        <v>0</v>
      </c>
      <c r="BF191" s="179">
        <f>IF(N191="snížená",J191,0)</f>
        <v>0</v>
      </c>
      <c r="BG191" s="179">
        <f>IF(N191="zákl. přenesená",J191,0)</f>
        <v>0</v>
      </c>
      <c r="BH191" s="179">
        <f>IF(N191="sníž. přenesená",J191,0)</f>
        <v>0</v>
      </c>
      <c r="BI191" s="179">
        <f>IF(N191="nulová",J191,0)</f>
        <v>0</v>
      </c>
      <c r="BJ191" s="18" t="s">
        <v>86</v>
      </c>
      <c r="BK191" s="179">
        <f>ROUND(I191*H191,2)</f>
        <v>0</v>
      </c>
      <c r="BL191" s="18" t="s">
        <v>558</v>
      </c>
      <c r="BM191" s="178" t="s">
        <v>1928</v>
      </c>
    </row>
    <row r="192" spans="1:65" s="2" customFormat="1" ht="19.5">
      <c r="A192" s="33"/>
      <c r="B192" s="34"/>
      <c r="C192" s="33"/>
      <c r="D192" s="180" t="s">
        <v>194</v>
      </c>
      <c r="E192" s="33"/>
      <c r="F192" s="181" t="s">
        <v>560</v>
      </c>
      <c r="G192" s="33"/>
      <c r="H192" s="33"/>
      <c r="I192" s="102"/>
      <c r="J192" s="33"/>
      <c r="K192" s="33"/>
      <c r="L192" s="34"/>
      <c r="M192" s="182"/>
      <c r="N192" s="183"/>
      <c r="O192" s="59"/>
      <c r="P192" s="59"/>
      <c r="Q192" s="59"/>
      <c r="R192" s="59"/>
      <c r="S192" s="59"/>
      <c r="T192" s="60"/>
      <c r="U192" s="33"/>
      <c r="V192" s="33"/>
      <c r="W192" s="33"/>
      <c r="X192" s="33"/>
      <c r="Y192" s="33"/>
      <c r="Z192" s="33"/>
      <c r="AA192" s="33"/>
      <c r="AB192" s="33"/>
      <c r="AC192" s="33"/>
      <c r="AD192" s="33"/>
      <c r="AE192" s="33"/>
      <c r="AT192" s="18" t="s">
        <v>194</v>
      </c>
      <c r="AU192" s="18" t="s">
        <v>86</v>
      </c>
    </row>
    <row r="193" spans="1:65" s="13" customFormat="1" ht="11.25">
      <c r="B193" s="184"/>
      <c r="D193" s="180" t="s">
        <v>196</v>
      </c>
      <c r="E193" s="185" t="s">
        <v>1</v>
      </c>
      <c r="F193" s="186" t="s">
        <v>1929</v>
      </c>
      <c r="H193" s="187">
        <v>1.8</v>
      </c>
      <c r="I193" s="188"/>
      <c r="L193" s="184"/>
      <c r="M193" s="189"/>
      <c r="N193" s="190"/>
      <c r="O193" s="190"/>
      <c r="P193" s="190"/>
      <c r="Q193" s="190"/>
      <c r="R193" s="190"/>
      <c r="S193" s="190"/>
      <c r="T193" s="191"/>
      <c r="AT193" s="185" t="s">
        <v>196</v>
      </c>
      <c r="AU193" s="185" t="s">
        <v>86</v>
      </c>
      <c r="AV193" s="13" t="s">
        <v>88</v>
      </c>
      <c r="AW193" s="13" t="s">
        <v>36</v>
      </c>
      <c r="AX193" s="13" t="s">
        <v>86</v>
      </c>
      <c r="AY193" s="185" t="s">
        <v>184</v>
      </c>
    </row>
    <row r="194" spans="1:65" s="2" customFormat="1" ht="24.2" customHeight="1">
      <c r="A194" s="33"/>
      <c r="B194" s="166"/>
      <c r="C194" s="167" t="s">
        <v>340</v>
      </c>
      <c r="D194" s="167" t="s">
        <v>187</v>
      </c>
      <c r="E194" s="168" t="s">
        <v>631</v>
      </c>
      <c r="F194" s="169" t="s">
        <v>632</v>
      </c>
      <c r="G194" s="170" t="s">
        <v>286</v>
      </c>
      <c r="H194" s="171">
        <v>1</v>
      </c>
      <c r="I194" s="172"/>
      <c r="J194" s="173">
        <f>ROUND(I194*H194,2)</f>
        <v>0</v>
      </c>
      <c r="K194" s="169" t="s">
        <v>191</v>
      </c>
      <c r="L194" s="34"/>
      <c r="M194" s="174" t="s">
        <v>1</v>
      </c>
      <c r="N194" s="175" t="s">
        <v>44</v>
      </c>
      <c r="O194" s="59"/>
      <c r="P194" s="176">
        <f>O194*H194</f>
        <v>0</v>
      </c>
      <c r="Q194" s="176">
        <v>0</v>
      </c>
      <c r="R194" s="176">
        <f>Q194*H194</f>
        <v>0</v>
      </c>
      <c r="S194" s="176">
        <v>0</v>
      </c>
      <c r="T194" s="177">
        <f>S194*H194</f>
        <v>0</v>
      </c>
      <c r="U194" s="33"/>
      <c r="V194" s="33"/>
      <c r="W194" s="33"/>
      <c r="X194" s="33"/>
      <c r="Y194" s="33"/>
      <c r="Z194" s="33"/>
      <c r="AA194" s="33"/>
      <c r="AB194" s="33"/>
      <c r="AC194" s="33"/>
      <c r="AD194" s="33"/>
      <c r="AE194" s="33"/>
      <c r="AR194" s="178" t="s">
        <v>558</v>
      </c>
      <c r="AT194" s="178" t="s">
        <v>187</v>
      </c>
      <c r="AU194" s="178" t="s">
        <v>86</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558</v>
      </c>
      <c r="BM194" s="178" t="s">
        <v>1930</v>
      </c>
    </row>
    <row r="195" spans="1:65" s="2" customFormat="1" ht="24.2" customHeight="1">
      <c r="A195" s="33"/>
      <c r="B195" s="166"/>
      <c r="C195" s="167" t="s">
        <v>347</v>
      </c>
      <c r="D195" s="167" t="s">
        <v>187</v>
      </c>
      <c r="E195" s="168" t="s">
        <v>647</v>
      </c>
      <c r="F195" s="169" t="s">
        <v>648</v>
      </c>
      <c r="G195" s="170" t="s">
        <v>216</v>
      </c>
      <c r="H195" s="171">
        <v>8.1120000000000001</v>
      </c>
      <c r="I195" s="172"/>
      <c r="J195" s="173">
        <f>ROUND(I195*H195,2)</f>
        <v>0</v>
      </c>
      <c r="K195" s="169" t="s">
        <v>191</v>
      </c>
      <c r="L195" s="34"/>
      <c r="M195" s="174" t="s">
        <v>1</v>
      </c>
      <c r="N195" s="175" t="s">
        <v>44</v>
      </c>
      <c r="O195" s="59"/>
      <c r="P195" s="176">
        <f>O195*H195</f>
        <v>0</v>
      </c>
      <c r="Q195" s="176">
        <v>0</v>
      </c>
      <c r="R195" s="176">
        <f>Q195*H195</f>
        <v>0</v>
      </c>
      <c r="S195" s="176">
        <v>0</v>
      </c>
      <c r="T195" s="177">
        <f>S195*H195</f>
        <v>0</v>
      </c>
      <c r="U195" s="33"/>
      <c r="V195" s="33"/>
      <c r="W195" s="33"/>
      <c r="X195" s="33"/>
      <c r="Y195" s="33"/>
      <c r="Z195" s="33"/>
      <c r="AA195" s="33"/>
      <c r="AB195" s="33"/>
      <c r="AC195" s="33"/>
      <c r="AD195" s="33"/>
      <c r="AE195" s="33"/>
      <c r="AR195" s="178" t="s">
        <v>558</v>
      </c>
      <c r="AT195" s="178" t="s">
        <v>187</v>
      </c>
      <c r="AU195" s="178" t="s">
        <v>86</v>
      </c>
      <c r="AY195" s="18" t="s">
        <v>184</v>
      </c>
      <c r="BE195" s="179">
        <f>IF(N195="základní",J195,0)</f>
        <v>0</v>
      </c>
      <c r="BF195" s="179">
        <f>IF(N195="snížená",J195,0)</f>
        <v>0</v>
      </c>
      <c r="BG195" s="179">
        <f>IF(N195="zákl. přenesená",J195,0)</f>
        <v>0</v>
      </c>
      <c r="BH195" s="179">
        <f>IF(N195="sníž. přenesená",J195,0)</f>
        <v>0</v>
      </c>
      <c r="BI195" s="179">
        <f>IF(N195="nulová",J195,0)</f>
        <v>0</v>
      </c>
      <c r="BJ195" s="18" t="s">
        <v>86</v>
      </c>
      <c r="BK195" s="179">
        <f>ROUND(I195*H195,2)</f>
        <v>0</v>
      </c>
      <c r="BL195" s="18" t="s">
        <v>558</v>
      </c>
      <c r="BM195" s="178" t="s">
        <v>1931</v>
      </c>
    </row>
    <row r="196" spans="1:65" s="13" customFormat="1" ht="11.25">
      <c r="B196" s="184"/>
      <c r="D196" s="180" t="s">
        <v>196</v>
      </c>
      <c r="E196" s="185" t="s">
        <v>1</v>
      </c>
      <c r="F196" s="186" t="s">
        <v>1916</v>
      </c>
      <c r="H196" s="187">
        <v>1.2</v>
      </c>
      <c r="I196" s="188"/>
      <c r="L196" s="184"/>
      <c r="M196" s="189"/>
      <c r="N196" s="190"/>
      <c r="O196" s="190"/>
      <c r="P196" s="190"/>
      <c r="Q196" s="190"/>
      <c r="R196" s="190"/>
      <c r="S196" s="190"/>
      <c r="T196" s="191"/>
      <c r="AT196" s="185" t="s">
        <v>196</v>
      </c>
      <c r="AU196" s="185" t="s">
        <v>86</v>
      </c>
      <c r="AV196" s="13" t="s">
        <v>88</v>
      </c>
      <c r="AW196" s="13" t="s">
        <v>36</v>
      </c>
      <c r="AX196" s="13" t="s">
        <v>79</v>
      </c>
      <c r="AY196" s="185" t="s">
        <v>184</v>
      </c>
    </row>
    <row r="197" spans="1:65" s="13" customFormat="1" ht="11.25">
      <c r="B197" s="184"/>
      <c r="D197" s="180" t="s">
        <v>196</v>
      </c>
      <c r="E197" s="185" t="s">
        <v>1</v>
      </c>
      <c r="F197" s="186" t="s">
        <v>1917</v>
      </c>
      <c r="H197" s="187">
        <v>6.9119999999999999</v>
      </c>
      <c r="I197" s="188"/>
      <c r="L197" s="184"/>
      <c r="M197" s="189"/>
      <c r="N197" s="190"/>
      <c r="O197" s="190"/>
      <c r="P197" s="190"/>
      <c r="Q197" s="190"/>
      <c r="R197" s="190"/>
      <c r="S197" s="190"/>
      <c r="T197" s="191"/>
      <c r="AT197" s="185" t="s">
        <v>196</v>
      </c>
      <c r="AU197" s="185" t="s">
        <v>86</v>
      </c>
      <c r="AV197" s="13" t="s">
        <v>88</v>
      </c>
      <c r="AW197" s="13" t="s">
        <v>36</v>
      </c>
      <c r="AX197" s="13" t="s">
        <v>79</v>
      </c>
      <c r="AY197" s="185" t="s">
        <v>184</v>
      </c>
    </row>
    <row r="198" spans="1:65" s="14" customFormat="1" ht="11.25">
      <c r="B198" s="192"/>
      <c r="D198" s="180" t="s">
        <v>196</v>
      </c>
      <c r="E198" s="193" t="s">
        <v>1</v>
      </c>
      <c r="F198" s="194" t="s">
        <v>212</v>
      </c>
      <c r="H198" s="195">
        <v>8.1120000000000001</v>
      </c>
      <c r="I198" s="196"/>
      <c r="L198" s="192"/>
      <c r="M198" s="197"/>
      <c r="N198" s="198"/>
      <c r="O198" s="198"/>
      <c r="P198" s="198"/>
      <c r="Q198" s="198"/>
      <c r="R198" s="198"/>
      <c r="S198" s="198"/>
      <c r="T198" s="199"/>
      <c r="AT198" s="193" t="s">
        <v>196</v>
      </c>
      <c r="AU198" s="193" t="s">
        <v>86</v>
      </c>
      <c r="AV198" s="14" t="s">
        <v>192</v>
      </c>
      <c r="AW198" s="14" t="s">
        <v>36</v>
      </c>
      <c r="AX198" s="14" t="s">
        <v>86</v>
      </c>
      <c r="AY198" s="193" t="s">
        <v>184</v>
      </c>
    </row>
    <row r="199" spans="1:65" s="2" customFormat="1" ht="24.2" customHeight="1">
      <c r="A199" s="33"/>
      <c r="B199" s="166"/>
      <c r="C199" s="167" t="s">
        <v>354</v>
      </c>
      <c r="D199" s="167" t="s">
        <v>187</v>
      </c>
      <c r="E199" s="168" t="s">
        <v>664</v>
      </c>
      <c r="F199" s="169" t="s">
        <v>665</v>
      </c>
      <c r="G199" s="170" t="s">
        <v>216</v>
      </c>
      <c r="H199" s="171">
        <v>0.84</v>
      </c>
      <c r="I199" s="172"/>
      <c r="J199" s="173">
        <f>ROUND(I199*H199,2)</f>
        <v>0</v>
      </c>
      <c r="K199" s="169" t="s">
        <v>191</v>
      </c>
      <c r="L199" s="34"/>
      <c r="M199" s="174" t="s">
        <v>1</v>
      </c>
      <c r="N199" s="175" t="s">
        <v>44</v>
      </c>
      <c r="O199" s="59"/>
      <c r="P199" s="176">
        <f>O199*H199</f>
        <v>0</v>
      </c>
      <c r="Q199" s="176">
        <v>0</v>
      </c>
      <c r="R199" s="176">
        <f>Q199*H199</f>
        <v>0</v>
      </c>
      <c r="S199" s="176">
        <v>0</v>
      </c>
      <c r="T199" s="177">
        <f>S199*H199</f>
        <v>0</v>
      </c>
      <c r="U199" s="33"/>
      <c r="V199" s="33"/>
      <c r="W199" s="33"/>
      <c r="X199" s="33"/>
      <c r="Y199" s="33"/>
      <c r="Z199" s="33"/>
      <c r="AA199" s="33"/>
      <c r="AB199" s="33"/>
      <c r="AC199" s="33"/>
      <c r="AD199" s="33"/>
      <c r="AE199" s="33"/>
      <c r="AR199" s="178" t="s">
        <v>558</v>
      </c>
      <c r="AT199" s="178" t="s">
        <v>187</v>
      </c>
      <c r="AU199" s="178" t="s">
        <v>86</v>
      </c>
      <c r="AY199" s="18" t="s">
        <v>184</v>
      </c>
      <c r="BE199" s="179">
        <f>IF(N199="základní",J199,0)</f>
        <v>0</v>
      </c>
      <c r="BF199" s="179">
        <f>IF(N199="snížená",J199,0)</f>
        <v>0</v>
      </c>
      <c r="BG199" s="179">
        <f>IF(N199="zákl. přenesená",J199,0)</f>
        <v>0</v>
      </c>
      <c r="BH199" s="179">
        <f>IF(N199="sníž. přenesená",J199,0)</f>
        <v>0</v>
      </c>
      <c r="BI199" s="179">
        <f>IF(N199="nulová",J199,0)</f>
        <v>0</v>
      </c>
      <c r="BJ199" s="18" t="s">
        <v>86</v>
      </c>
      <c r="BK199" s="179">
        <f>ROUND(I199*H199,2)</f>
        <v>0</v>
      </c>
      <c r="BL199" s="18" t="s">
        <v>558</v>
      </c>
      <c r="BM199" s="178" t="s">
        <v>1932</v>
      </c>
    </row>
    <row r="200" spans="1:65" s="13" customFormat="1" ht="11.25">
      <c r="B200" s="184"/>
      <c r="D200" s="180" t="s">
        <v>196</v>
      </c>
      <c r="E200" s="185" t="s">
        <v>1</v>
      </c>
      <c r="F200" s="186" t="s">
        <v>1927</v>
      </c>
      <c r="H200" s="187">
        <v>0.84</v>
      </c>
      <c r="I200" s="188"/>
      <c r="L200" s="184"/>
      <c r="M200" s="189"/>
      <c r="N200" s="190"/>
      <c r="O200" s="190"/>
      <c r="P200" s="190"/>
      <c r="Q200" s="190"/>
      <c r="R200" s="190"/>
      <c r="S200" s="190"/>
      <c r="T200" s="191"/>
      <c r="AT200" s="185" t="s">
        <v>196</v>
      </c>
      <c r="AU200" s="185" t="s">
        <v>86</v>
      </c>
      <c r="AV200" s="13" t="s">
        <v>88</v>
      </c>
      <c r="AW200" s="13" t="s">
        <v>36</v>
      </c>
      <c r="AX200" s="13" t="s">
        <v>86</v>
      </c>
      <c r="AY200" s="185" t="s">
        <v>184</v>
      </c>
    </row>
    <row r="201" spans="1:65" s="2" customFormat="1" ht="24.2" customHeight="1">
      <c r="A201" s="33"/>
      <c r="B201" s="166"/>
      <c r="C201" s="167" t="s">
        <v>359</v>
      </c>
      <c r="D201" s="167" t="s">
        <v>187</v>
      </c>
      <c r="E201" s="168" t="s">
        <v>669</v>
      </c>
      <c r="F201" s="169" t="s">
        <v>670</v>
      </c>
      <c r="G201" s="170" t="s">
        <v>216</v>
      </c>
      <c r="H201" s="171">
        <v>0.28199999999999997</v>
      </c>
      <c r="I201" s="172"/>
      <c r="J201" s="173">
        <f>ROUND(I201*H201,2)</f>
        <v>0</v>
      </c>
      <c r="K201" s="169" t="s">
        <v>191</v>
      </c>
      <c r="L201" s="34"/>
      <c r="M201" s="174" t="s">
        <v>1</v>
      </c>
      <c r="N201" s="175" t="s">
        <v>44</v>
      </c>
      <c r="O201" s="59"/>
      <c r="P201" s="176">
        <f>O201*H201</f>
        <v>0</v>
      </c>
      <c r="Q201" s="176">
        <v>0</v>
      </c>
      <c r="R201" s="176">
        <f>Q201*H201</f>
        <v>0</v>
      </c>
      <c r="S201" s="176">
        <v>0</v>
      </c>
      <c r="T201" s="177">
        <f>S201*H201</f>
        <v>0</v>
      </c>
      <c r="U201" s="33"/>
      <c r="V201" s="33"/>
      <c r="W201" s="33"/>
      <c r="X201" s="33"/>
      <c r="Y201" s="33"/>
      <c r="Z201" s="33"/>
      <c r="AA201" s="33"/>
      <c r="AB201" s="33"/>
      <c r="AC201" s="33"/>
      <c r="AD201" s="33"/>
      <c r="AE201" s="33"/>
      <c r="AR201" s="178" t="s">
        <v>558</v>
      </c>
      <c r="AT201" s="178" t="s">
        <v>187</v>
      </c>
      <c r="AU201" s="178" t="s">
        <v>86</v>
      </c>
      <c r="AY201" s="18" t="s">
        <v>184</v>
      </c>
      <c r="BE201" s="179">
        <f>IF(N201="základní",J201,0)</f>
        <v>0</v>
      </c>
      <c r="BF201" s="179">
        <f>IF(N201="snížená",J201,0)</f>
        <v>0</v>
      </c>
      <c r="BG201" s="179">
        <f>IF(N201="zákl. přenesená",J201,0)</f>
        <v>0</v>
      </c>
      <c r="BH201" s="179">
        <f>IF(N201="sníž. přenesená",J201,0)</f>
        <v>0</v>
      </c>
      <c r="BI201" s="179">
        <f>IF(N201="nulová",J201,0)</f>
        <v>0</v>
      </c>
      <c r="BJ201" s="18" t="s">
        <v>86</v>
      </c>
      <c r="BK201" s="179">
        <f>ROUND(I201*H201,2)</f>
        <v>0</v>
      </c>
      <c r="BL201" s="18" t="s">
        <v>558</v>
      </c>
      <c r="BM201" s="178" t="s">
        <v>1933</v>
      </c>
    </row>
    <row r="202" spans="1:65" s="13" customFormat="1" ht="11.25">
      <c r="B202" s="184"/>
      <c r="D202" s="180" t="s">
        <v>196</v>
      </c>
      <c r="E202" s="185" t="s">
        <v>1</v>
      </c>
      <c r="F202" s="186" t="s">
        <v>1918</v>
      </c>
      <c r="H202" s="187">
        <v>0.28199999999999997</v>
      </c>
      <c r="I202" s="188"/>
      <c r="L202" s="184"/>
      <c r="M202" s="189"/>
      <c r="N202" s="190"/>
      <c r="O202" s="190"/>
      <c r="P202" s="190"/>
      <c r="Q202" s="190"/>
      <c r="R202" s="190"/>
      <c r="S202" s="190"/>
      <c r="T202" s="191"/>
      <c r="AT202" s="185" t="s">
        <v>196</v>
      </c>
      <c r="AU202" s="185" t="s">
        <v>86</v>
      </c>
      <c r="AV202" s="13" t="s">
        <v>88</v>
      </c>
      <c r="AW202" s="13" t="s">
        <v>36</v>
      </c>
      <c r="AX202" s="13" t="s">
        <v>86</v>
      </c>
      <c r="AY202" s="185" t="s">
        <v>184</v>
      </c>
    </row>
    <row r="203" spans="1:65" s="12" customFormat="1" ht="25.9" customHeight="1">
      <c r="B203" s="153"/>
      <c r="D203" s="154" t="s">
        <v>78</v>
      </c>
      <c r="E203" s="155" t="s">
        <v>120</v>
      </c>
      <c r="F203" s="155" t="s">
        <v>896</v>
      </c>
      <c r="I203" s="156"/>
      <c r="J203" s="157">
        <f>BK203</f>
        <v>0</v>
      </c>
      <c r="L203" s="153"/>
      <c r="M203" s="158"/>
      <c r="N203" s="159"/>
      <c r="O203" s="159"/>
      <c r="P203" s="160">
        <f>SUM(P204:P205)</f>
        <v>0</v>
      </c>
      <c r="Q203" s="159"/>
      <c r="R203" s="160">
        <f>SUM(R204:R205)</f>
        <v>0</v>
      </c>
      <c r="S203" s="159"/>
      <c r="T203" s="161">
        <f>SUM(T204:T205)</f>
        <v>0</v>
      </c>
      <c r="AR203" s="154" t="s">
        <v>185</v>
      </c>
      <c r="AT203" s="162" t="s">
        <v>78</v>
      </c>
      <c r="AU203" s="162" t="s">
        <v>79</v>
      </c>
      <c r="AY203" s="154" t="s">
        <v>184</v>
      </c>
      <c r="BK203" s="163">
        <f>SUM(BK204:BK205)</f>
        <v>0</v>
      </c>
    </row>
    <row r="204" spans="1:65" s="2" customFormat="1" ht="24.2" customHeight="1">
      <c r="A204" s="33"/>
      <c r="B204" s="166"/>
      <c r="C204" s="167" t="s">
        <v>363</v>
      </c>
      <c r="D204" s="167" t="s">
        <v>187</v>
      </c>
      <c r="E204" s="168" t="s">
        <v>900</v>
      </c>
      <c r="F204" s="169" t="s">
        <v>901</v>
      </c>
      <c r="G204" s="170" t="s">
        <v>902</v>
      </c>
      <c r="H204" s="220"/>
      <c r="I204" s="172"/>
      <c r="J204" s="173">
        <f>ROUND(I204*H204,2)</f>
        <v>0</v>
      </c>
      <c r="K204" s="169" t="s">
        <v>191</v>
      </c>
      <c r="L204" s="34"/>
      <c r="M204" s="174" t="s">
        <v>1</v>
      </c>
      <c r="N204" s="175" t="s">
        <v>44</v>
      </c>
      <c r="O204" s="59"/>
      <c r="P204" s="176">
        <f>O204*H204</f>
        <v>0</v>
      </c>
      <c r="Q204" s="176">
        <v>0</v>
      </c>
      <c r="R204" s="176">
        <f>Q204*H204</f>
        <v>0</v>
      </c>
      <c r="S204" s="176">
        <v>0</v>
      </c>
      <c r="T204" s="177">
        <f>S204*H204</f>
        <v>0</v>
      </c>
      <c r="U204" s="33"/>
      <c r="V204" s="33"/>
      <c r="W204" s="33"/>
      <c r="X204" s="33"/>
      <c r="Y204" s="33"/>
      <c r="Z204" s="33"/>
      <c r="AA204" s="33"/>
      <c r="AB204" s="33"/>
      <c r="AC204" s="33"/>
      <c r="AD204" s="33"/>
      <c r="AE204" s="33"/>
      <c r="AR204" s="178" t="s">
        <v>192</v>
      </c>
      <c r="AT204" s="178" t="s">
        <v>187</v>
      </c>
      <c r="AU204" s="178" t="s">
        <v>86</v>
      </c>
      <c r="AY204" s="18" t="s">
        <v>184</v>
      </c>
      <c r="BE204" s="179">
        <f>IF(N204="základní",J204,0)</f>
        <v>0</v>
      </c>
      <c r="BF204" s="179">
        <f>IF(N204="snížená",J204,0)</f>
        <v>0</v>
      </c>
      <c r="BG204" s="179">
        <f>IF(N204="zákl. přenesená",J204,0)</f>
        <v>0</v>
      </c>
      <c r="BH204" s="179">
        <f>IF(N204="sníž. přenesená",J204,0)</f>
        <v>0</v>
      </c>
      <c r="BI204" s="179">
        <f>IF(N204="nulová",J204,0)</f>
        <v>0</v>
      </c>
      <c r="BJ204" s="18" t="s">
        <v>86</v>
      </c>
      <c r="BK204" s="179">
        <f>ROUND(I204*H204,2)</f>
        <v>0</v>
      </c>
      <c r="BL204" s="18" t="s">
        <v>192</v>
      </c>
      <c r="BM204" s="178" t="s">
        <v>1934</v>
      </c>
    </row>
    <row r="205" spans="1:65" s="2" customFormat="1" ht="19.5">
      <c r="A205" s="33"/>
      <c r="B205" s="34"/>
      <c r="C205" s="33"/>
      <c r="D205" s="180" t="s">
        <v>194</v>
      </c>
      <c r="E205" s="33"/>
      <c r="F205" s="181" t="s">
        <v>904</v>
      </c>
      <c r="G205" s="33"/>
      <c r="H205" s="33"/>
      <c r="I205" s="102"/>
      <c r="J205" s="33"/>
      <c r="K205" s="33"/>
      <c r="L205" s="34"/>
      <c r="M205" s="221"/>
      <c r="N205" s="222"/>
      <c r="O205" s="223"/>
      <c r="P205" s="223"/>
      <c r="Q205" s="223"/>
      <c r="R205" s="223"/>
      <c r="S205" s="223"/>
      <c r="T205" s="224"/>
      <c r="U205" s="33"/>
      <c r="V205" s="33"/>
      <c r="W205" s="33"/>
      <c r="X205" s="33"/>
      <c r="Y205" s="33"/>
      <c r="Z205" s="33"/>
      <c r="AA205" s="33"/>
      <c r="AB205" s="33"/>
      <c r="AC205" s="33"/>
      <c r="AD205" s="33"/>
      <c r="AE205" s="33"/>
      <c r="AT205" s="18" t="s">
        <v>194</v>
      </c>
      <c r="AU205" s="18" t="s">
        <v>86</v>
      </c>
    </row>
    <row r="206" spans="1:65" s="2" customFormat="1" ht="6.95" customHeight="1">
      <c r="A206" s="33"/>
      <c r="B206" s="48"/>
      <c r="C206" s="49"/>
      <c r="D206" s="49"/>
      <c r="E206" s="49"/>
      <c r="F206" s="49"/>
      <c r="G206" s="49"/>
      <c r="H206" s="49"/>
      <c r="I206" s="126"/>
      <c r="J206" s="49"/>
      <c r="K206" s="49"/>
      <c r="L206" s="34"/>
      <c r="M206" s="33"/>
      <c r="O206" s="33"/>
      <c r="P206" s="33"/>
      <c r="Q206" s="33"/>
      <c r="R206" s="33"/>
      <c r="S206" s="33"/>
      <c r="T206" s="33"/>
      <c r="U206" s="33"/>
      <c r="V206" s="33"/>
      <c r="W206" s="33"/>
      <c r="X206" s="33"/>
      <c r="Y206" s="33"/>
      <c r="Z206" s="33"/>
      <c r="AA206" s="33"/>
      <c r="AB206" s="33"/>
      <c r="AC206" s="33"/>
      <c r="AD206" s="33"/>
      <c r="AE206" s="33"/>
    </row>
  </sheetData>
  <autoFilter ref="C123:K205"/>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132</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1648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1935</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ROUND((SUM(BE123:BE154)),  2)</f>
        <v>0</v>
      </c>
      <c r="G35" s="33"/>
      <c r="H35" s="33"/>
      <c r="I35" s="113">
        <v>0.21</v>
      </c>
      <c r="J35" s="112">
        <f>ROUND(((SUM(BE123:BE154))*I35),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ROUND((SUM(BF123:BF154)),  2)</f>
        <v>0</v>
      </c>
      <c r="G36" s="33"/>
      <c r="H36" s="33"/>
      <c r="I36" s="113">
        <v>0.15</v>
      </c>
      <c r="J36" s="112">
        <f>ROUND(((SUM(BF123:BF154))*I36),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ROUND((SUM(BG123:BG154)),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ROUND((SUM(BH123:BH154)),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ROUND((SUM(BI123:BI154)),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1648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02.04 - Výstroj trati - úsek 2</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J138</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1648</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02.04 - Výstroj trati - úsek 2</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P124+P138</f>
        <v>0</v>
      </c>
      <c r="Q123" s="67"/>
      <c r="R123" s="150">
        <f>R124+R138</f>
        <v>18.872</v>
      </c>
      <c r="S123" s="67"/>
      <c r="T123" s="151">
        <f>T124+T138</f>
        <v>0</v>
      </c>
      <c r="U123" s="33"/>
      <c r="V123" s="33"/>
      <c r="W123" s="33"/>
      <c r="X123" s="33"/>
      <c r="Y123" s="33"/>
      <c r="Z123" s="33"/>
      <c r="AA123" s="33"/>
      <c r="AB123" s="33"/>
      <c r="AC123" s="33"/>
      <c r="AD123" s="33"/>
      <c r="AE123" s="33"/>
      <c r="AT123" s="18" t="s">
        <v>78</v>
      </c>
      <c r="AU123" s="18" t="s">
        <v>165</v>
      </c>
      <c r="BK123" s="152">
        <f>BK124+BK138</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18.872</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SUM(P126:P137)</f>
        <v>0</v>
      </c>
      <c r="Q125" s="159"/>
      <c r="R125" s="160">
        <f>SUM(R126:R137)</f>
        <v>18.872</v>
      </c>
      <c r="S125" s="159"/>
      <c r="T125" s="161">
        <f>SUM(T126:T137)</f>
        <v>0</v>
      </c>
      <c r="AR125" s="154" t="s">
        <v>86</v>
      </c>
      <c r="AT125" s="162" t="s">
        <v>78</v>
      </c>
      <c r="AU125" s="162" t="s">
        <v>86</v>
      </c>
      <c r="AY125" s="154" t="s">
        <v>184</v>
      </c>
      <c r="BK125" s="163">
        <f>SUM(BK126:BK137)</f>
        <v>0</v>
      </c>
    </row>
    <row r="126" spans="1:65" s="2" customFormat="1" ht="14.45" customHeight="1">
      <c r="A126" s="33"/>
      <c r="B126" s="166"/>
      <c r="C126" s="167" t="s">
        <v>86</v>
      </c>
      <c r="D126" s="167" t="s">
        <v>187</v>
      </c>
      <c r="E126" s="168" t="s">
        <v>1563</v>
      </c>
      <c r="F126" s="169" t="s">
        <v>1564</v>
      </c>
      <c r="G126" s="170" t="s">
        <v>286</v>
      </c>
      <c r="H126" s="171">
        <v>4</v>
      </c>
      <c r="I126" s="172"/>
      <c r="J126" s="173">
        <f>ROUND(I126*H126,2)</f>
        <v>0</v>
      </c>
      <c r="K126" s="169" t="s">
        <v>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1936</v>
      </c>
    </row>
    <row r="127" spans="1:65" s="2" customFormat="1" ht="24.2" customHeight="1">
      <c r="A127" s="33"/>
      <c r="B127" s="166"/>
      <c r="C127" s="167" t="s">
        <v>88</v>
      </c>
      <c r="D127" s="167" t="s">
        <v>187</v>
      </c>
      <c r="E127" s="168" t="s">
        <v>1566</v>
      </c>
      <c r="F127" s="169" t="s">
        <v>1567</v>
      </c>
      <c r="G127" s="170" t="s">
        <v>286</v>
      </c>
      <c r="H127" s="171">
        <v>14</v>
      </c>
      <c r="I127" s="172"/>
      <c r="J127" s="173">
        <f>ROUND(I127*H127,2)</f>
        <v>0</v>
      </c>
      <c r="K127" s="169" t="s">
        <v>191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88</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1937</v>
      </c>
    </row>
    <row r="128" spans="1:65" s="2" customFormat="1" ht="19.5">
      <c r="A128" s="33"/>
      <c r="B128" s="34"/>
      <c r="C128" s="33"/>
      <c r="D128" s="180" t="s">
        <v>194</v>
      </c>
      <c r="E128" s="33"/>
      <c r="F128" s="181" t="s">
        <v>1569</v>
      </c>
      <c r="G128" s="33"/>
      <c r="H128" s="33"/>
      <c r="I128" s="102"/>
      <c r="J128" s="33"/>
      <c r="K128" s="33"/>
      <c r="L128" s="34"/>
      <c r="M128" s="182"/>
      <c r="N128" s="183"/>
      <c r="O128" s="59"/>
      <c r="P128" s="59"/>
      <c r="Q128" s="59"/>
      <c r="R128" s="59"/>
      <c r="S128" s="59"/>
      <c r="T128" s="60"/>
      <c r="U128" s="33"/>
      <c r="V128" s="33"/>
      <c r="W128" s="33"/>
      <c r="X128" s="33"/>
      <c r="Y128" s="33"/>
      <c r="Z128" s="33"/>
      <c r="AA128" s="33"/>
      <c r="AB128" s="33"/>
      <c r="AC128" s="33"/>
      <c r="AD128" s="33"/>
      <c r="AE128" s="33"/>
      <c r="AT128" s="18" t="s">
        <v>194</v>
      </c>
      <c r="AU128" s="18" t="s">
        <v>88</v>
      </c>
    </row>
    <row r="129" spans="1:65" s="2" customFormat="1" ht="24.2" customHeight="1">
      <c r="A129" s="33"/>
      <c r="B129" s="166"/>
      <c r="C129" s="200" t="s">
        <v>102</v>
      </c>
      <c r="D129" s="200" t="s">
        <v>213</v>
      </c>
      <c r="E129" s="201" t="s">
        <v>1570</v>
      </c>
      <c r="F129" s="202" t="s">
        <v>1571</v>
      </c>
      <c r="G129" s="203" t="s">
        <v>286</v>
      </c>
      <c r="H129" s="204">
        <v>14</v>
      </c>
      <c r="I129" s="205"/>
      <c r="J129" s="206">
        <f>ROUND(I129*H129,2)</f>
        <v>0</v>
      </c>
      <c r="K129" s="202" t="s">
        <v>191</v>
      </c>
      <c r="L129" s="207"/>
      <c r="M129" s="208" t="s">
        <v>1</v>
      </c>
      <c r="N129" s="209" t="s">
        <v>44</v>
      </c>
      <c r="O129" s="59"/>
      <c r="P129" s="176">
        <f>O129*H129</f>
        <v>0</v>
      </c>
      <c r="Q129" s="176">
        <v>0.157</v>
      </c>
      <c r="R129" s="176">
        <f>Q129*H129</f>
        <v>2.198</v>
      </c>
      <c r="S129" s="176">
        <v>0</v>
      </c>
      <c r="T129" s="177">
        <f>S129*H129</f>
        <v>0</v>
      </c>
      <c r="U129" s="33"/>
      <c r="V129" s="33"/>
      <c r="W129" s="33"/>
      <c r="X129" s="33"/>
      <c r="Y129" s="33"/>
      <c r="Z129" s="33"/>
      <c r="AA129" s="33"/>
      <c r="AB129" s="33"/>
      <c r="AC129" s="33"/>
      <c r="AD129" s="33"/>
      <c r="AE129" s="33"/>
      <c r="AR129" s="178" t="s">
        <v>217</v>
      </c>
      <c r="AT129" s="178" t="s">
        <v>213</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1938</v>
      </c>
    </row>
    <row r="130" spans="1:65" s="2" customFormat="1" ht="14.45" customHeight="1">
      <c r="A130" s="33"/>
      <c r="B130" s="166"/>
      <c r="C130" s="167" t="s">
        <v>192</v>
      </c>
      <c r="D130" s="167" t="s">
        <v>187</v>
      </c>
      <c r="E130" s="168" t="s">
        <v>1573</v>
      </c>
      <c r="F130" s="169" t="s">
        <v>1574</v>
      </c>
      <c r="G130" s="170" t="s">
        <v>286</v>
      </c>
      <c r="H130" s="171">
        <v>10</v>
      </c>
      <c r="I130" s="172"/>
      <c r="J130" s="173">
        <f>ROUND(I130*H130,2)</f>
        <v>0</v>
      </c>
      <c r="K130" s="169" t="s">
        <v>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1939</v>
      </c>
    </row>
    <row r="131" spans="1:65" s="2" customFormat="1" ht="19.5">
      <c r="A131" s="33"/>
      <c r="B131" s="34"/>
      <c r="C131" s="33"/>
      <c r="D131" s="180" t="s">
        <v>194</v>
      </c>
      <c r="E131" s="33"/>
      <c r="F131" s="181" t="s">
        <v>1576</v>
      </c>
      <c r="G131" s="33"/>
      <c r="H131" s="33"/>
      <c r="I131" s="102"/>
      <c r="J131" s="33"/>
      <c r="K131" s="33"/>
      <c r="L131" s="34"/>
      <c r="M131" s="182"/>
      <c r="N131" s="183"/>
      <c r="O131" s="59"/>
      <c r="P131" s="59"/>
      <c r="Q131" s="59"/>
      <c r="R131" s="59"/>
      <c r="S131" s="59"/>
      <c r="T131" s="60"/>
      <c r="U131" s="33"/>
      <c r="V131" s="33"/>
      <c r="W131" s="33"/>
      <c r="X131" s="33"/>
      <c r="Y131" s="33"/>
      <c r="Z131" s="33"/>
      <c r="AA131" s="33"/>
      <c r="AB131" s="33"/>
      <c r="AC131" s="33"/>
      <c r="AD131" s="33"/>
      <c r="AE131" s="33"/>
      <c r="AT131" s="18" t="s">
        <v>194</v>
      </c>
      <c r="AU131" s="18" t="s">
        <v>88</v>
      </c>
    </row>
    <row r="132" spans="1:65" s="2" customFormat="1" ht="24.2" customHeight="1">
      <c r="A132" s="33"/>
      <c r="B132" s="166"/>
      <c r="C132" s="167" t="s">
        <v>185</v>
      </c>
      <c r="D132" s="167" t="s">
        <v>187</v>
      </c>
      <c r="E132" s="168" t="s">
        <v>1577</v>
      </c>
      <c r="F132" s="169" t="s">
        <v>1578</v>
      </c>
      <c r="G132" s="170" t="s">
        <v>286</v>
      </c>
      <c r="H132" s="171">
        <v>42</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1940</v>
      </c>
    </row>
    <row r="133" spans="1:65" s="2" customFormat="1" ht="19.5">
      <c r="A133" s="33"/>
      <c r="B133" s="34"/>
      <c r="C133" s="33"/>
      <c r="D133" s="180" t="s">
        <v>194</v>
      </c>
      <c r="E133" s="33"/>
      <c r="F133" s="181" t="s">
        <v>1576</v>
      </c>
      <c r="G133" s="33"/>
      <c r="H133" s="33"/>
      <c r="I133" s="102"/>
      <c r="J133" s="33"/>
      <c r="K133" s="33"/>
      <c r="L133" s="34"/>
      <c r="M133" s="182"/>
      <c r="N133" s="183"/>
      <c r="O133" s="59"/>
      <c r="P133" s="59"/>
      <c r="Q133" s="59"/>
      <c r="R133" s="59"/>
      <c r="S133" s="59"/>
      <c r="T133" s="60"/>
      <c r="U133" s="33"/>
      <c r="V133" s="33"/>
      <c r="W133" s="33"/>
      <c r="X133" s="33"/>
      <c r="Y133" s="33"/>
      <c r="Z133" s="33"/>
      <c r="AA133" s="33"/>
      <c r="AB133" s="33"/>
      <c r="AC133" s="33"/>
      <c r="AD133" s="33"/>
      <c r="AE133" s="33"/>
      <c r="AT133" s="18" t="s">
        <v>194</v>
      </c>
      <c r="AU133" s="18" t="s">
        <v>88</v>
      </c>
    </row>
    <row r="134" spans="1:65" s="2" customFormat="1" ht="24.2" customHeight="1">
      <c r="A134" s="33"/>
      <c r="B134" s="166"/>
      <c r="C134" s="200" t="s">
        <v>220</v>
      </c>
      <c r="D134" s="200" t="s">
        <v>213</v>
      </c>
      <c r="E134" s="201" t="s">
        <v>1580</v>
      </c>
      <c r="F134" s="202" t="s">
        <v>1581</v>
      </c>
      <c r="G134" s="203" t="s">
        <v>286</v>
      </c>
      <c r="H134" s="204">
        <v>42</v>
      </c>
      <c r="I134" s="205"/>
      <c r="J134" s="206">
        <f>ROUND(I134*H134,2)</f>
        <v>0</v>
      </c>
      <c r="K134" s="202" t="s">
        <v>191</v>
      </c>
      <c r="L134" s="207"/>
      <c r="M134" s="208" t="s">
        <v>1</v>
      </c>
      <c r="N134" s="209" t="s">
        <v>44</v>
      </c>
      <c r="O134" s="59"/>
      <c r="P134" s="176">
        <f>O134*H134</f>
        <v>0</v>
      </c>
      <c r="Q134" s="176">
        <v>0</v>
      </c>
      <c r="R134" s="176">
        <f>Q134*H134</f>
        <v>0</v>
      </c>
      <c r="S134" s="176">
        <v>0</v>
      </c>
      <c r="T134" s="177">
        <f>S134*H134</f>
        <v>0</v>
      </c>
      <c r="U134" s="33"/>
      <c r="V134" s="33"/>
      <c r="W134" s="33"/>
      <c r="X134" s="33"/>
      <c r="Y134" s="33"/>
      <c r="Z134" s="33"/>
      <c r="AA134" s="33"/>
      <c r="AB134" s="33"/>
      <c r="AC134" s="33"/>
      <c r="AD134" s="33"/>
      <c r="AE134" s="33"/>
      <c r="AR134" s="178" t="s">
        <v>217</v>
      </c>
      <c r="AT134" s="178" t="s">
        <v>213</v>
      </c>
      <c r="AU134" s="178" t="s">
        <v>88</v>
      </c>
      <c r="AY134" s="18" t="s">
        <v>184</v>
      </c>
      <c r="BE134" s="179">
        <f>IF(N134="základní",J134,0)</f>
        <v>0</v>
      </c>
      <c r="BF134" s="179">
        <f>IF(N134="snížená",J134,0)</f>
        <v>0</v>
      </c>
      <c r="BG134" s="179">
        <f>IF(N134="zákl. přenesená",J134,0)</f>
        <v>0</v>
      </c>
      <c r="BH134" s="179">
        <f>IF(N134="sníž. přenesená",J134,0)</f>
        <v>0</v>
      </c>
      <c r="BI134" s="179">
        <f>IF(N134="nulová",J134,0)</f>
        <v>0</v>
      </c>
      <c r="BJ134" s="18" t="s">
        <v>86</v>
      </c>
      <c r="BK134" s="179">
        <f>ROUND(I134*H134,2)</f>
        <v>0</v>
      </c>
      <c r="BL134" s="18" t="s">
        <v>192</v>
      </c>
      <c r="BM134" s="178" t="s">
        <v>1941</v>
      </c>
    </row>
    <row r="135" spans="1:65" s="2" customFormat="1" ht="24.2" customHeight="1">
      <c r="A135" s="33"/>
      <c r="B135" s="166"/>
      <c r="C135" s="200" t="s">
        <v>225</v>
      </c>
      <c r="D135" s="200" t="s">
        <v>213</v>
      </c>
      <c r="E135" s="201" t="s">
        <v>1583</v>
      </c>
      <c r="F135" s="202" t="s">
        <v>1584</v>
      </c>
      <c r="G135" s="203" t="s">
        <v>286</v>
      </c>
      <c r="H135" s="204">
        <v>42</v>
      </c>
      <c r="I135" s="205"/>
      <c r="J135" s="206">
        <f>ROUND(I135*H135,2)</f>
        <v>0</v>
      </c>
      <c r="K135" s="202" t="s">
        <v>191</v>
      </c>
      <c r="L135" s="207"/>
      <c r="M135" s="208" t="s">
        <v>1</v>
      </c>
      <c r="N135" s="209"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217</v>
      </c>
      <c r="AT135" s="178" t="s">
        <v>213</v>
      </c>
      <c r="AU135" s="178" t="s">
        <v>88</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1942</v>
      </c>
    </row>
    <row r="136" spans="1:65" s="2" customFormat="1" ht="24.2" customHeight="1">
      <c r="A136" s="33"/>
      <c r="B136" s="166"/>
      <c r="C136" s="200" t="s">
        <v>217</v>
      </c>
      <c r="D136" s="200" t="s">
        <v>213</v>
      </c>
      <c r="E136" s="201" t="s">
        <v>1586</v>
      </c>
      <c r="F136" s="202" t="s">
        <v>1587</v>
      </c>
      <c r="G136" s="203" t="s">
        <v>286</v>
      </c>
      <c r="H136" s="204">
        <v>42</v>
      </c>
      <c r="I136" s="205"/>
      <c r="J136" s="206">
        <f>ROUND(I136*H136,2)</f>
        <v>0</v>
      </c>
      <c r="K136" s="202" t="s">
        <v>191</v>
      </c>
      <c r="L136" s="207"/>
      <c r="M136" s="208" t="s">
        <v>1</v>
      </c>
      <c r="N136" s="209" t="s">
        <v>44</v>
      </c>
      <c r="O136" s="59"/>
      <c r="P136" s="176">
        <f>O136*H136</f>
        <v>0</v>
      </c>
      <c r="Q136" s="176">
        <v>0.39700000000000002</v>
      </c>
      <c r="R136" s="176">
        <f>Q136*H136</f>
        <v>16.673999999999999</v>
      </c>
      <c r="S136" s="176">
        <v>0</v>
      </c>
      <c r="T136" s="177">
        <f>S136*H136</f>
        <v>0</v>
      </c>
      <c r="U136" s="33"/>
      <c r="V136" s="33"/>
      <c r="W136" s="33"/>
      <c r="X136" s="33"/>
      <c r="Y136" s="33"/>
      <c r="Z136" s="33"/>
      <c r="AA136" s="33"/>
      <c r="AB136" s="33"/>
      <c r="AC136" s="33"/>
      <c r="AD136" s="33"/>
      <c r="AE136" s="33"/>
      <c r="AR136" s="178" t="s">
        <v>217</v>
      </c>
      <c r="AT136" s="178" t="s">
        <v>213</v>
      </c>
      <c r="AU136" s="178" t="s">
        <v>88</v>
      </c>
      <c r="AY136" s="18" t="s">
        <v>184</v>
      </c>
      <c r="BE136" s="179">
        <f>IF(N136="základní",J136,0)</f>
        <v>0</v>
      </c>
      <c r="BF136" s="179">
        <f>IF(N136="snížená",J136,0)</f>
        <v>0</v>
      </c>
      <c r="BG136" s="179">
        <f>IF(N136="zákl. přenesená",J136,0)</f>
        <v>0</v>
      </c>
      <c r="BH136" s="179">
        <f>IF(N136="sníž. přenesená",J136,0)</f>
        <v>0</v>
      </c>
      <c r="BI136" s="179">
        <f>IF(N136="nulová",J136,0)</f>
        <v>0</v>
      </c>
      <c r="BJ136" s="18" t="s">
        <v>86</v>
      </c>
      <c r="BK136" s="179">
        <f>ROUND(I136*H136,2)</f>
        <v>0</v>
      </c>
      <c r="BL136" s="18" t="s">
        <v>192</v>
      </c>
      <c r="BM136" s="178" t="s">
        <v>1943</v>
      </c>
    </row>
    <row r="137" spans="1:65" s="2" customFormat="1" ht="24.2" customHeight="1">
      <c r="A137" s="33"/>
      <c r="B137" s="166"/>
      <c r="C137" s="200" t="s">
        <v>233</v>
      </c>
      <c r="D137" s="200" t="s">
        <v>213</v>
      </c>
      <c r="E137" s="201" t="s">
        <v>1589</v>
      </c>
      <c r="F137" s="202" t="s">
        <v>1590</v>
      </c>
      <c r="G137" s="203" t="s">
        <v>286</v>
      </c>
      <c r="H137" s="204">
        <v>42</v>
      </c>
      <c r="I137" s="205"/>
      <c r="J137" s="206">
        <f>ROUND(I137*H137,2)</f>
        <v>0</v>
      </c>
      <c r="K137" s="202" t="s">
        <v>191</v>
      </c>
      <c r="L137" s="207"/>
      <c r="M137" s="208" t="s">
        <v>1</v>
      </c>
      <c r="N137" s="209"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217</v>
      </c>
      <c r="AT137" s="178" t="s">
        <v>213</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1944</v>
      </c>
    </row>
    <row r="138" spans="1:65" s="12" customFormat="1" ht="25.9" customHeight="1">
      <c r="B138" s="153"/>
      <c r="D138" s="154" t="s">
        <v>78</v>
      </c>
      <c r="E138" s="155" t="s">
        <v>553</v>
      </c>
      <c r="F138" s="155" t="s">
        <v>554</v>
      </c>
      <c r="I138" s="156"/>
      <c r="J138" s="157">
        <f>BK138</f>
        <v>0</v>
      </c>
      <c r="L138" s="153"/>
      <c r="M138" s="158"/>
      <c r="N138" s="159"/>
      <c r="O138" s="159"/>
      <c r="P138" s="160">
        <f>SUM(P139:P154)</f>
        <v>0</v>
      </c>
      <c r="Q138" s="159"/>
      <c r="R138" s="160">
        <f>SUM(R139:R154)</f>
        <v>0</v>
      </c>
      <c r="S138" s="159"/>
      <c r="T138" s="161">
        <f>SUM(T139:T154)</f>
        <v>0</v>
      </c>
      <c r="AR138" s="154" t="s">
        <v>192</v>
      </c>
      <c r="AT138" s="162" t="s">
        <v>78</v>
      </c>
      <c r="AU138" s="162" t="s">
        <v>79</v>
      </c>
      <c r="AY138" s="154" t="s">
        <v>184</v>
      </c>
      <c r="BK138" s="163">
        <f>SUM(BK139:BK154)</f>
        <v>0</v>
      </c>
    </row>
    <row r="139" spans="1:65" s="2" customFormat="1" ht="49.15" customHeight="1">
      <c r="A139" s="33"/>
      <c r="B139" s="166"/>
      <c r="C139" s="167" t="s">
        <v>239</v>
      </c>
      <c r="D139" s="167" t="s">
        <v>187</v>
      </c>
      <c r="E139" s="168" t="s">
        <v>567</v>
      </c>
      <c r="F139" s="169" t="s">
        <v>568</v>
      </c>
      <c r="G139" s="170" t="s">
        <v>216</v>
      </c>
      <c r="H139" s="171">
        <v>2.02</v>
      </c>
      <c r="I139" s="172"/>
      <c r="J139" s="173">
        <f>ROUND(I139*H139,2)</f>
        <v>0</v>
      </c>
      <c r="K139" s="169" t="s">
        <v>191</v>
      </c>
      <c r="L139" s="34"/>
      <c r="M139" s="174" t="s">
        <v>1</v>
      </c>
      <c r="N139" s="175"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558</v>
      </c>
      <c r="AT139" s="178" t="s">
        <v>187</v>
      </c>
      <c r="AU139" s="178" t="s">
        <v>86</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558</v>
      </c>
      <c r="BM139" s="178" t="s">
        <v>1945</v>
      </c>
    </row>
    <row r="140" spans="1:65" s="2" customFormat="1" ht="19.5">
      <c r="A140" s="33"/>
      <c r="B140" s="34"/>
      <c r="C140" s="33"/>
      <c r="D140" s="180" t="s">
        <v>194</v>
      </c>
      <c r="E140" s="33"/>
      <c r="F140" s="181" t="s">
        <v>560</v>
      </c>
      <c r="G140" s="33"/>
      <c r="H140" s="33"/>
      <c r="I140" s="102"/>
      <c r="J140" s="33"/>
      <c r="K140" s="33"/>
      <c r="L140" s="34"/>
      <c r="M140" s="182"/>
      <c r="N140" s="183"/>
      <c r="O140" s="59"/>
      <c r="P140" s="59"/>
      <c r="Q140" s="59"/>
      <c r="R140" s="59"/>
      <c r="S140" s="59"/>
      <c r="T140" s="60"/>
      <c r="U140" s="33"/>
      <c r="V140" s="33"/>
      <c r="W140" s="33"/>
      <c r="X140" s="33"/>
      <c r="Y140" s="33"/>
      <c r="Z140" s="33"/>
      <c r="AA140" s="33"/>
      <c r="AB140" s="33"/>
      <c r="AC140" s="33"/>
      <c r="AD140" s="33"/>
      <c r="AE140" s="33"/>
      <c r="AT140" s="18" t="s">
        <v>194</v>
      </c>
      <c r="AU140" s="18" t="s">
        <v>86</v>
      </c>
    </row>
    <row r="141" spans="1:65" s="13" customFormat="1" ht="11.25">
      <c r="B141" s="184"/>
      <c r="D141" s="180" t="s">
        <v>196</v>
      </c>
      <c r="E141" s="185" t="s">
        <v>1</v>
      </c>
      <c r="F141" s="186" t="s">
        <v>1946</v>
      </c>
      <c r="H141" s="187">
        <v>0.62</v>
      </c>
      <c r="I141" s="188"/>
      <c r="L141" s="184"/>
      <c r="M141" s="189"/>
      <c r="N141" s="190"/>
      <c r="O141" s="190"/>
      <c r="P141" s="190"/>
      <c r="Q141" s="190"/>
      <c r="R141" s="190"/>
      <c r="S141" s="190"/>
      <c r="T141" s="191"/>
      <c r="AT141" s="185" t="s">
        <v>196</v>
      </c>
      <c r="AU141" s="185" t="s">
        <v>86</v>
      </c>
      <c r="AV141" s="13" t="s">
        <v>88</v>
      </c>
      <c r="AW141" s="13" t="s">
        <v>36</v>
      </c>
      <c r="AX141" s="13" t="s">
        <v>79</v>
      </c>
      <c r="AY141" s="185" t="s">
        <v>184</v>
      </c>
    </row>
    <row r="142" spans="1:65" s="13" customFormat="1" ht="11.25">
      <c r="B142" s="184"/>
      <c r="D142" s="180" t="s">
        <v>196</v>
      </c>
      <c r="E142" s="185" t="s">
        <v>1</v>
      </c>
      <c r="F142" s="186" t="s">
        <v>1947</v>
      </c>
      <c r="H142" s="187">
        <v>1.4</v>
      </c>
      <c r="I142" s="188"/>
      <c r="L142" s="184"/>
      <c r="M142" s="189"/>
      <c r="N142" s="190"/>
      <c r="O142" s="190"/>
      <c r="P142" s="190"/>
      <c r="Q142" s="190"/>
      <c r="R142" s="190"/>
      <c r="S142" s="190"/>
      <c r="T142" s="191"/>
      <c r="AT142" s="185" t="s">
        <v>196</v>
      </c>
      <c r="AU142" s="185" t="s">
        <v>86</v>
      </c>
      <c r="AV142" s="13" t="s">
        <v>88</v>
      </c>
      <c r="AW142" s="13" t="s">
        <v>36</v>
      </c>
      <c r="AX142" s="13" t="s">
        <v>79</v>
      </c>
      <c r="AY142" s="185" t="s">
        <v>184</v>
      </c>
    </row>
    <row r="143" spans="1:65" s="14" customFormat="1" ht="11.25">
      <c r="B143" s="192"/>
      <c r="D143" s="180" t="s">
        <v>196</v>
      </c>
      <c r="E143" s="193" t="s">
        <v>1</v>
      </c>
      <c r="F143" s="194" t="s">
        <v>212</v>
      </c>
      <c r="H143" s="195">
        <v>2.02</v>
      </c>
      <c r="I143" s="196"/>
      <c r="L143" s="192"/>
      <c r="M143" s="197"/>
      <c r="N143" s="198"/>
      <c r="O143" s="198"/>
      <c r="P143" s="198"/>
      <c r="Q143" s="198"/>
      <c r="R143" s="198"/>
      <c r="S143" s="198"/>
      <c r="T143" s="199"/>
      <c r="AT143" s="193" t="s">
        <v>196</v>
      </c>
      <c r="AU143" s="193" t="s">
        <v>86</v>
      </c>
      <c r="AV143" s="14" t="s">
        <v>192</v>
      </c>
      <c r="AW143" s="14" t="s">
        <v>36</v>
      </c>
      <c r="AX143" s="14" t="s">
        <v>86</v>
      </c>
      <c r="AY143" s="193" t="s">
        <v>184</v>
      </c>
    </row>
    <row r="144" spans="1:65" s="2" customFormat="1" ht="49.15" customHeight="1">
      <c r="A144" s="33"/>
      <c r="B144" s="166"/>
      <c r="C144" s="167" t="s">
        <v>244</v>
      </c>
      <c r="D144" s="167" t="s">
        <v>187</v>
      </c>
      <c r="E144" s="168" t="s">
        <v>575</v>
      </c>
      <c r="F144" s="169" t="s">
        <v>576</v>
      </c>
      <c r="G144" s="170" t="s">
        <v>216</v>
      </c>
      <c r="H144" s="171">
        <v>7.14</v>
      </c>
      <c r="I144" s="172"/>
      <c r="J144" s="173">
        <f>ROUND(I144*H144,2)</f>
        <v>0</v>
      </c>
      <c r="K144" s="169" t="s">
        <v>191</v>
      </c>
      <c r="L144" s="34"/>
      <c r="M144" s="174" t="s">
        <v>1</v>
      </c>
      <c r="N144" s="175" t="s">
        <v>44</v>
      </c>
      <c r="O144" s="59"/>
      <c r="P144" s="176">
        <f>O144*H144</f>
        <v>0</v>
      </c>
      <c r="Q144" s="176">
        <v>0</v>
      </c>
      <c r="R144" s="176">
        <f>Q144*H144</f>
        <v>0</v>
      </c>
      <c r="S144" s="176">
        <v>0</v>
      </c>
      <c r="T144" s="177">
        <f>S144*H144</f>
        <v>0</v>
      </c>
      <c r="U144" s="33"/>
      <c r="V144" s="33"/>
      <c r="W144" s="33"/>
      <c r="X144" s="33"/>
      <c r="Y144" s="33"/>
      <c r="Z144" s="33"/>
      <c r="AA144" s="33"/>
      <c r="AB144" s="33"/>
      <c r="AC144" s="33"/>
      <c r="AD144" s="33"/>
      <c r="AE144" s="33"/>
      <c r="AR144" s="178" t="s">
        <v>558</v>
      </c>
      <c r="AT144" s="178" t="s">
        <v>187</v>
      </c>
      <c r="AU144" s="178" t="s">
        <v>86</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558</v>
      </c>
      <c r="BM144" s="178" t="s">
        <v>1948</v>
      </c>
    </row>
    <row r="145" spans="1:65" s="2" customFormat="1" ht="19.5">
      <c r="A145" s="33"/>
      <c r="B145" s="34"/>
      <c r="C145" s="33"/>
      <c r="D145" s="180" t="s">
        <v>194</v>
      </c>
      <c r="E145" s="33"/>
      <c r="F145" s="181" t="s">
        <v>560</v>
      </c>
      <c r="G145" s="33"/>
      <c r="H145" s="33"/>
      <c r="I145" s="102"/>
      <c r="J145" s="33"/>
      <c r="K145" s="33"/>
      <c r="L145" s="34"/>
      <c r="M145" s="182"/>
      <c r="N145" s="183"/>
      <c r="O145" s="59"/>
      <c r="P145" s="59"/>
      <c r="Q145" s="59"/>
      <c r="R145" s="59"/>
      <c r="S145" s="59"/>
      <c r="T145" s="60"/>
      <c r="U145" s="33"/>
      <c r="V145" s="33"/>
      <c r="W145" s="33"/>
      <c r="X145" s="33"/>
      <c r="Y145" s="33"/>
      <c r="Z145" s="33"/>
      <c r="AA145" s="33"/>
      <c r="AB145" s="33"/>
      <c r="AC145" s="33"/>
      <c r="AD145" s="33"/>
      <c r="AE145" s="33"/>
      <c r="AT145" s="18" t="s">
        <v>194</v>
      </c>
      <c r="AU145" s="18" t="s">
        <v>86</v>
      </c>
    </row>
    <row r="146" spans="1:65" s="13" customFormat="1" ht="11.25">
      <c r="B146" s="184"/>
      <c r="D146" s="180" t="s">
        <v>196</v>
      </c>
      <c r="E146" s="185" t="s">
        <v>1</v>
      </c>
      <c r="F146" s="186" t="s">
        <v>1949</v>
      </c>
      <c r="H146" s="187">
        <v>7.14</v>
      </c>
      <c r="I146" s="188"/>
      <c r="L146" s="184"/>
      <c r="M146" s="189"/>
      <c r="N146" s="190"/>
      <c r="O146" s="190"/>
      <c r="P146" s="190"/>
      <c r="Q146" s="190"/>
      <c r="R146" s="190"/>
      <c r="S146" s="190"/>
      <c r="T146" s="191"/>
      <c r="AT146" s="185" t="s">
        <v>196</v>
      </c>
      <c r="AU146" s="185" t="s">
        <v>86</v>
      </c>
      <c r="AV146" s="13" t="s">
        <v>88</v>
      </c>
      <c r="AW146" s="13" t="s">
        <v>36</v>
      </c>
      <c r="AX146" s="13" t="s">
        <v>86</v>
      </c>
      <c r="AY146" s="185" t="s">
        <v>184</v>
      </c>
    </row>
    <row r="147" spans="1:65" s="2" customFormat="1" ht="49.15" customHeight="1">
      <c r="A147" s="33"/>
      <c r="B147" s="166"/>
      <c r="C147" s="167" t="s">
        <v>249</v>
      </c>
      <c r="D147" s="167" t="s">
        <v>187</v>
      </c>
      <c r="E147" s="168" t="s">
        <v>1597</v>
      </c>
      <c r="F147" s="169" t="s">
        <v>1598</v>
      </c>
      <c r="G147" s="170" t="s">
        <v>216</v>
      </c>
      <c r="H147" s="171">
        <v>2.198</v>
      </c>
      <c r="I147" s="172"/>
      <c r="J147" s="173">
        <f>ROUND(I147*H147,2)</f>
        <v>0</v>
      </c>
      <c r="K147" s="169" t="s">
        <v>191</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558</v>
      </c>
      <c r="AT147" s="178" t="s">
        <v>187</v>
      </c>
      <c r="AU147" s="178" t="s">
        <v>86</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558</v>
      </c>
      <c r="BM147" s="178" t="s">
        <v>1950</v>
      </c>
    </row>
    <row r="148" spans="1:65" s="2" customFormat="1" ht="19.5">
      <c r="A148" s="33"/>
      <c r="B148" s="34"/>
      <c r="C148" s="33"/>
      <c r="D148" s="180" t="s">
        <v>194</v>
      </c>
      <c r="E148" s="33"/>
      <c r="F148" s="181" t="s">
        <v>560</v>
      </c>
      <c r="G148" s="33"/>
      <c r="H148" s="33"/>
      <c r="I148" s="102"/>
      <c r="J148" s="33"/>
      <c r="K148" s="33"/>
      <c r="L148" s="34"/>
      <c r="M148" s="182"/>
      <c r="N148" s="183"/>
      <c r="O148" s="59"/>
      <c r="P148" s="59"/>
      <c r="Q148" s="59"/>
      <c r="R148" s="59"/>
      <c r="S148" s="59"/>
      <c r="T148" s="60"/>
      <c r="U148" s="33"/>
      <c r="V148" s="33"/>
      <c r="W148" s="33"/>
      <c r="X148" s="33"/>
      <c r="Y148" s="33"/>
      <c r="Z148" s="33"/>
      <c r="AA148" s="33"/>
      <c r="AB148" s="33"/>
      <c r="AC148" s="33"/>
      <c r="AD148" s="33"/>
      <c r="AE148" s="33"/>
      <c r="AT148" s="18" t="s">
        <v>194</v>
      </c>
      <c r="AU148" s="18" t="s">
        <v>86</v>
      </c>
    </row>
    <row r="149" spans="1:65" s="13" customFormat="1" ht="11.25">
      <c r="B149" s="184"/>
      <c r="D149" s="180" t="s">
        <v>196</v>
      </c>
      <c r="E149" s="185" t="s">
        <v>1</v>
      </c>
      <c r="F149" s="186" t="s">
        <v>1951</v>
      </c>
      <c r="H149" s="187">
        <v>2.198</v>
      </c>
      <c r="I149" s="188"/>
      <c r="L149" s="184"/>
      <c r="M149" s="189"/>
      <c r="N149" s="190"/>
      <c r="O149" s="190"/>
      <c r="P149" s="190"/>
      <c r="Q149" s="190"/>
      <c r="R149" s="190"/>
      <c r="S149" s="190"/>
      <c r="T149" s="191"/>
      <c r="AT149" s="185" t="s">
        <v>196</v>
      </c>
      <c r="AU149" s="185" t="s">
        <v>86</v>
      </c>
      <c r="AV149" s="13" t="s">
        <v>88</v>
      </c>
      <c r="AW149" s="13" t="s">
        <v>36</v>
      </c>
      <c r="AX149" s="13" t="s">
        <v>86</v>
      </c>
      <c r="AY149" s="185" t="s">
        <v>184</v>
      </c>
    </row>
    <row r="150" spans="1:65" s="2" customFormat="1" ht="24.2" customHeight="1">
      <c r="A150" s="33"/>
      <c r="B150" s="166"/>
      <c r="C150" s="167" t="s">
        <v>254</v>
      </c>
      <c r="D150" s="167" t="s">
        <v>187</v>
      </c>
      <c r="E150" s="168" t="s">
        <v>626</v>
      </c>
      <c r="F150" s="169" t="s">
        <v>627</v>
      </c>
      <c r="G150" s="170" t="s">
        <v>216</v>
      </c>
      <c r="H150" s="171">
        <v>2.02</v>
      </c>
      <c r="I150" s="172"/>
      <c r="J150" s="173">
        <f>ROUND(I150*H150,2)</f>
        <v>0</v>
      </c>
      <c r="K150" s="169" t="s">
        <v>191</v>
      </c>
      <c r="L150" s="34"/>
      <c r="M150" s="174" t="s">
        <v>1</v>
      </c>
      <c r="N150" s="175" t="s">
        <v>44</v>
      </c>
      <c r="O150" s="59"/>
      <c r="P150" s="176">
        <f>O150*H150</f>
        <v>0</v>
      </c>
      <c r="Q150" s="176">
        <v>0</v>
      </c>
      <c r="R150" s="176">
        <f>Q150*H150</f>
        <v>0</v>
      </c>
      <c r="S150" s="176">
        <v>0</v>
      </c>
      <c r="T150" s="177">
        <f>S150*H150</f>
        <v>0</v>
      </c>
      <c r="U150" s="33"/>
      <c r="V150" s="33"/>
      <c r="W150" s="33"/>
      <c r="X150" s="33"/>
      <c r="Y150" s="33"/>
      <c r="Z150" s="33"/>
      <c r="AA150" s="33"/>
      <c r="AB150" s="33"/>
      <c r="AC150" s="33"/>
      <c r="AD150" s="33"/>
      <c r="AE150" s="33"/>
      <c r="AR150" s="178" t="s">
        <v>558</v>
      </c>
      <c r="AT150" s="178" t="s">
        <v>187</v>
      </c>
      <c r="AU150" s="178" t="s">
        <v>86</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558</v>
      </c>
      <c r="BM150" s="178" t="s">
        <v>1952</v>
      </c>
    </row>
    <row r="151" spans="1:65" s="13" customFormat="1" ht="11.25">
      <c r="B151" s="184"/>
      <c r="D151" s="180" t="s">
        <v>196</v>
      </c>
      <c r="E151" s="185" t="s">
        <v>1</v>
      </c>
      <c r="F151" s="186" t="s">
        <v>1946</v>
      </c>
      <c r="H151" s="187">
        <v>0.62</v>
      </c>
      <c r="I151" s="188"/>
      <c r="L151" s="184"/>
      <c r="M151" s="189"/>
      <c r="N151" s="190"/>
      <c r="O151" s="190"/>
      <c r="P151" s="190"/>
      <c r="Q151" s="190"/>
      <c r="R151" s="190"/>
      <c r="S151" s="190"/>
      <c r="T151" s="191"/>
      <c r="AT151" s="185" t="s">
        <v>196</v>
      </c>
      <c r="AU151" s="185" t="s">
        <v>86</v>
      </c>
      <c r="AV151" s="13" t="s">
        <v>88</v>
      </c>
      <c r="AW151" s="13" t="s">
        <v>36</v>
      </c>
      <c r="AX151" s="13" t="s">
        <v>79</v>
      </c>
      <c r="AY151" s="185" t="s">
        <v>184</v>
      </c>
    </row>
    <row r="152" spans="1:65" s="13" customFormat="1" ht="11.25">
      <c r="B152" s="184"/>
      <c r="D152" s="180" t="s">
        <v>196</v>
      </c>
      <c r="E152" s="185" t="s">
        <v>1</v>
      </c>
      <c r="F152" s="186" t="s">
        <v>1947</v>
      </c>
      <c r="H152" s="187">
        <v>1.4</v>
      </c>
      <c r="I152" s="188"/>
      <c r="L152" s="184"/>
      <c r="M152" s="189"/>
      <c r="N152" s="190"/>
      <c r="O152" s="190"/>
      <c r="P152" s="190"/>
      <c r="Q152" s="190"/>
      <c r="R152" s="190"/>
      <c r="S152" s="190"/>
      <c r="T152" s="191"/>
      <c r="AT152" s="185" t="s">
        <v>196</v>
      </c>
      <c r="AU152" s="185" t="s">
        <v>86</v>
      </c>
      <c r="AV152" s="13" t="s">
        <v>88</v>
      </c>
      <c r="AW152" s="13" t="s">
        <v>36</v>
      </c>
      <c r="AX152" s="13" t="s">
        <v>79</v>
      </c>
      <c r="AY152" s="185" t="s">
        <v>184</v>
      </c>
    </row>
    <row r="153" spans="1:65" s="14" customFormat="1" ht="11.25">
      <c r="B153" s="192"/>
      <c r="D153" s="180" t="s">
        <v>196</v>
      </c>
      <c r="E153" s="193" t="s">
        <v>1</v>
      </c>
      <c r="F153" s="194" t="s">
        <v>212</v>
      </c>
      <c r="H153" s="195">
        <v>2.02</v>
      </c>
      <c r="I153" s="196"/>
      <c r="L153" s="192"/>
      <c r="M153" s="197"/>
      <c r="N153" s="198"/>
      <c r="O153" s="198"/>
      <c r="P153" s="198"/>
      <c r="Q153" s="198"/>
      <c r="R153" s="198"/>
      <c r="S153" s="198"/>
      <c r="T153" s="199"/>
      <c r="AT153" s="193" t="s">
        <v>196</v>
      </c>
      <c r="AU153" s="193" t="s">
        <v>86</v>
      </c>
      <c r="AV153" s="14" t="s">
        <v>192</v>
      </c>
      <c r="AW153" s="14" t="s">
        <v>36</v>
      </c>
      <c r="AX153" s="14" t="s">
        <v>86</v>
      </c>
      <c r="AY153" s="193" t="s">
        <v>184</v>
      </c>
    </row>
    <row r="154" spans="1:65" s="2" customFormat="1" ht="24.2" customHeight="1">
      <c r="A154" s="33"/>
      <c r="B154" s="166"/>
      <c r="C154" s="167" t="s">
        <v>262</v>
      </c>
      <c r="D154" s="167" t="s">
        <v>187</v>
      </c>
      <c r="E154" s="168" t="s">
        <v>892</v>
      </c>
      <c r="F154" s="169" t="s">
        <v>893</v>
      </c>
      <c r="G154" s="170" t="s">
        <v>216</v>
      </c>
      <c r="H154" s="171">
        <v>2.02</v>
      </c>
      <c r="I154" s="172"/>
      <c r="J154" s="173">
        <f>ROUND(I154*H154,2)</f>
        <v>0</v>
      </c>
      <c r="K154" s="169" t="s">
        <v>191</v>
      </c>
      <c r="L154" s="34"/>
      <c r="M154" s="233" t="s">
        <v>1</v>
      </c>
      <c r="N154" s="234" t="s">
        <v>44</v>
      </c>
      <c r="O154" s="223"/>
      <c r="P154" s="235">
        <f>O154*H154</f>
        <v>0</v>
      </c>
      <c r="Q154" s="235">
        <v>0</v>
      </c>
      <c r="R154" s="235">
        <f>Q154*H154</f>
        <v>0</v>
      </c>
      <c r="S154" s="235">
        <v>0</v>
      </c>
      <c r="T154" s="236">
        <f>S154*H154</f>
        <v>0</v>
      </c>
      <c r="U154" s="33"/>
      <c r="V154" s="33"/>
      <c r="W154" s="33"/>
      <c r="X154" s="33"/>
      <c r="Y154" s="33"/>
      <c r="Z154" s="33"/>
      <c r="AA154" s="33"/>
      <c r="AB154" s="33"/>
      <c r="AC154" s="33"/>
      <c r="AD154" s="33"/>
      <c r="AE154" s="33"/>
      <c r="AR154" s="178" t="s">
        <v>558</v>
      </c>
      <c r="AT154" s="178" t="s">
        <v>187</v>
      </c>
      <c r="AU154" s="178" t="s">
        <v>86</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558</v>
      </c>
      <c r="BM154" s="178" t="s">
        <v>1953</v>
      </c>
    </row>
    <row r="155" spans="1:65" s="2" customFormat="1" ht="6.95" customHeight="1">
      <c r="A155" s="33"/>
      <c r="B155" s="48"/>
      <c r="C155" s="49"/>
      <c r="D155" s="49"/>
      <c r="E155" s="49"/>
      <c r="F155" s="49"/>
      <c r="G155" s="49"/>
      <c r="H155" s="49"/>
      <c r="I155" s="126"/>
      <c r="J155" s="49"/>
      <c r="K155" s="49"/>
      <c r="L155" s="34"/>
      <c r="M155" s="33"/>
      <c r="O155" s="33"/>
      <c r="P155" s="33"/>
      <c r="Q155" s="33"/>
      <c r="R155" s="33"/>
      <c r="S155" s="33"/>
      <c r="T155" s="33"/>
      <c r="U155" s="33"/>
      <c r="V155" s="33"/>
      <c r="W155" s="33"/>
      <c r="X155" s="33"/>
      <c r="Y155" s="33"/>
      <c r="Z155" s="33"/>
      <c r="AA155" s="33"/>
      <c r="AB155" s="33"/>
      <c r="AC155" s="33"/>
      <c r="AD155" s="33"/>
      <c r="AE155" s="33"/>
    </row>
  </sheetData>
  <autoFilter ref="C122:K15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0"/>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135</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1648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1954</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ROUND((SUM(BE123:BE239)),  2)</f>
        <v>0</v>
      </c>
      <c r="G35" s="33"/>
      <c r="H35" s="33"/>
      <c r="I35" s="113">
        <v>0.21</v>
      </c>
      <c r="J35" s="112">
        <f>ROUND(((SUM(BE123:BE239))*I35),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ROUND((SUM(BF123:BF239)),  2)</f>
        <v>0</v>
      </c>
      <c r="G36" s="33"/>
      <c r="H36" s="33"/>
      <c r="I36" s="113">
        <v>0.15</v>
      </c>
      <c r="J36" s="112">
        <f>ROUND(((SUM(BF123:BF239))*I36),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ROUND((SUM(BG123:BG239)),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ROUND((SUM(BH123:BH239)),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ROUND((SUM(BI123:BI239)),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1648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02.05 - Nástupiště zastávka Prudká</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J199</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1648</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02.05 - Nástupiště zastávka Prudká</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P124+P199</f>
        <v>0</v>
      </c>
      <c r="Q123" s="67"/>
      <c r="R123" s="150">
        <f>R124+R199</f>
        <v>236.84366499999996</v>
      </c>
      <c r="S123" s="67"/>
      <c r="T123" s="151">
        <f>T124+T199</f>
        <v>0</v>
      </c>
      <c r="U123" s="33"/>
      <c r="V123" s="33"/>
      <c r="W123" s="33"/>
      <c r="X123" s="33"/>
      <c r="Y123" s="33"/>
      <c r="Z123" s="33"/>
      <c r="AA123" s="33"/>
      <c r="AB123" s="33"/>
      <c r="AC123" s="33"/>
      <c r="AD123" s="33"/>
      <c r="AE123" s="33"/>
      <c r="AT123" s="18" t="s">
        <v>78</v>
      </c>
      <c r="AU123" s="18" t="s">
        <v>165</v>
      </c>
      <c r="BK123" s="152">
        <f>BK124+BK199</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236.84366499999996</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SUM(P126:P198)</f>
        <v>0</v>
      </c>
      <c r="Q125" s="159"/>
      <c r="R125" s="160">
        <f>SUM(R126:R198)</f>
        <v>236.84366499999996</v>
      </c>
      <c r="S125" s="159"/>
      <c r="T125" s="161">
        <f>SUM(T126:T198)</f>
        <v>0</v>
      </c>
      <c r="AR125" s="154" t="s">
        <v>86</v>
      </c>
      <c r="AT125" s="162" t="s">
        <v>78</v>
      </c>
      <c r="AU125" s="162" t="s">
        <v>86</v>
      </c>
      <c r="AY125" s="154" t="s">
        <v>184</v>
      </c>
      <c r="BK125" s="163">
        <f>SUM(BK126:BK198)</f>
        <v>0</v>
      </c>
    </row>
    <row r="126" spans="1:65" s="2" customFormat="1" ht="24.2" customHeight="1">
      <c r="A126" s="33"/>
      <c r="B126" s="166"/>
      <c r="C126" s="167" t="s">
        <v>86</v>
      </c>
      <c r="D126" s="167" t="s">
        <v>187</v>
      </c>
      <c r="E126" s="168" t="s">
        <v>1955</v>
      </c>
      <c r="F126" s="169" t="s">
        <v>1956</v>
      </c>
      <c r="G126" s="170" t="s">
        <v>200</v>
      </c>
      <c r="H126" s="171">
        <v>40</v>
      </c>
      <c r="I126" s="172"/>
      <c r="J126" s="173">
        <f>ROUND(I126*H126,2)</f>
        <v>0</v>
      </c>
      <c r="K126" s="169" t="s">
        <v>191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1957</v>
      </c>
    </row>
    <row r="127" spans="1:65" s="13" customFormat="1" ht="11.25">
      <c r="B127" s="184"/>
      <c r="D127" s="180" t="s">
        <v>196</v>
      </c>
      <c r="E127" s="185" t="s">
        <v>1</v>
      </c>
      <c r="F127" s="186" t="s">
        <v>1958</v>
      </c>
      <c r="H127" s="187">
        <v>40</v>
      </c>
      <c r="I127" s="188"/>
      <c r="L127" s="184"/>
      <c r="M127" s="189"/>
      <c r="N127" s="190"/>
      <c r="O127" s="190"/>
      <c r="P127" s="190"/>
      <c r="Q127" s="190"/>
      <c r="R127" s="190"/>
      <c r="S127" s="190"/>
      <c r="T127" s="191"/>
      <c r="AT127" s="185" t="s">
        <v>196</v>
      </c>
      <c r="AU127" s="185" t="s">
        <v>88</v>
      </c>
      <c r="AV127" s="13" t="s">
        <v>88</v>
      </c>
      <c r="AW127" s="13" t="s">
        <v>36</v>
      </c>
      <c r="AX127" s="13" t="s">
        <v>86</v>
      </c>
      <c r="AY127" s="185" t="s">
        <v>184</v>
      </c>
    </row>
    <row r="128" spans="1:65" s="2" customFormat="1" ht="24.2" customHeight="1">
      <c r="A128" s="33"/>
      <c r="B128" s="166"/>
      <c r="C128" s="167" t="s">
        <v>88</v>
      </c>
      <c r="D128" s="167" t="s">
        <v>187</v>
      </c>
      <c r="E128" s="168" t="s">
        <v>1863</v>
      </c>
      <c r="F128" s="169" t="s">
        <v>1864</v>
      </c>
      <c r="G128" s="170" t="s">
        <v>200</v>
      </c>
      <c r="H128" s="171">
        <v>235</v>
      </c>
      <c r="I128" s="172"/>
      <c r="J128" s="173">
        <f>ROUND(I128*H128,2)</f>
        <v>0</v>
      </c>
      <c r="K128" s="169" t="s">
        <v>191</v>
      </c>
      <c r="L128" s="34"/>
      <c r="M128" s="174" t="s">
        <v>1</v>
      </c>
      <c r="N128" s="175" t="s">
        <v>44</v>
      </c>
      <c r="O128" s="59"/>
      <c r="P128" s="176">
        <f>O128*H128</f>
        <v>0</v>
      </c>
      <c r="Q128" s="176">
        <v>0</v>
      </c>
      <c r="R128" s="176">
        <f>Q128*H128</f>
        <v>0</v>
      </c>
      <c r="S128" s="176">
        <v>0</v>
      </c>
      <c r="T128" s="177">
        <f>S128*H128</f>
        <v>0</v>
      </c>
      <c r="U128" s="33"/>
      <c r="V128" s="33"/>
      <c r="W128" s="33"/>
      <c r="X128" s="33"/>
      <c r="Y128" s="33"/>
      <c r="Z128" s="33"/>
      <c r="AA128" s="33"/>
      <c r="AB128" s="33"/>
      <c r="AC128" s="33"/>
      <c r="AD128" s="33"/>
      <c r="AE128" s="33"/>
      <c r="AR128" s="178" t="s">
        <v>192</v>
      </c>
      <c r="AT128" s="178" t="s">
        <v>187</v>
      </c>
      <c r="AU128" s="178" t="s">
        <v>88</v>
      </c>
      <c r="AY128" s="18" t="s">
        <v>184</v>
      </c>
      <c r="BE128" s="179">
        <f>IF(N128="základní",J128,0)</f>
        <v>0</v>
      </c>
      <c r="BF128" s="179">
        <f>IF(N128="snížená",J128,0)</f>
        <v>0</v>
      </c>
      <c r="BG128" s="179">
        <f>IF(N128="zákl. přenesená",J128,0)</f>
        <v>0</v>
      </c>
      <c r="BH128" s="179">
        <f>IF(N128="sníž. přenesená",J128,0)</f>
        <v>0</v>
      </c>
      <c r="BI128" s="179">
        <f>IF(N128="nulová",J128,0)</f>
        <v>0</v>
      </c>
      <c r="BJ128" s="18" t="s">
        <v>86</v>
      </c>
      <c r="BK128" s="179">
        <f>ROUND(I128*H128,2)</f>
        <v>0</v>
      </c>
      <c r="BL128" s="18" t="s">
        <v>192</v>
      </c>
      <c r="BM128" s="178" t="s">
        <v>1959</v>
      </c>
    </row>
    <row r="129" spans="1:65" s="13" customFormat="1" ht="11.25">
      <c r="B129" s="184"/>
      <c r="D129" s="180" t="s">
        <v>196</v>
      </c>
      <c r="E129" s="185" t="s">
        <v>1</v>
      </c>
      <c r="F129" s="186" t="s">
        <v>1960</v>
      </c>
      <c r="H129" s="187">
        <v>210</v>
      </c>
      <c r="I129" s="188"/>
      <c r="L129" s="184"/>
      <c r="M129" s="189"/>
      <c r="N129" s="190"/>
      <c r="O129" s="190"/>
      <c r="P129" s="190"/>
      <c r="Q129" s="190"/>
      <c r="R129" s="190"/>
      <c r="S129" s="190"/>
      <c r="T129" s="191"/>
      <c r="AT129" s="185" t="s">
        <v>196</v>
      </c>
      <c r="AU129" s="185" t="s">
        <v>88</v>
      </c>
      <c r="AV129" s="13" t="s">
        <v>88</v>
      </c>
      <c r="AW129" s="13" t="s">
        <v>36</v>
      </c>
      <c r="AX129" s="13" t="s">
        <v>79</v>
      </c>
      <c r="AY129" s="185" t="s">
        <v>184</v>
      </c>
    </row>
    <row r="130" spans="1:65" s="13" customFormat="1" ht="11.25">
      <c r="B130" s="184"/>
      <c r="D130" s="180" t="s">
        <v>196</v>
      </c>
      <c r="E130" s="185" t="s">
        <v>1</v>
      </c>
      <c r="F130" s="186" t="s">
        <v>1961</v>
      </c>
      <c r="H130" s="187">
        <v>11.4</v>
      </c>
      <c r="I130" s="188"/>
      <c r="L130" s="184"/>
      <c r="M130" s="189"/>
      <c r="N130" s="190"/>
      <c r="O130" s="190"/>
      <c r="P130" s="190"/>
      <c r="Q130" s="190"/>
      <c r="R130" s="190"/>
      <c r="S130" s="190"/>
      <c r="T130" s="191"/>
      <c r="AT130" s="185" t="s">
        <v>196</v>
      </c>
      <c r="AU130" s="185" t="s">
        <v>88</v>
      </c>
      <c r="AV130" s="13" t="s">
        <v>88</v>
      </c>
      <c r="AW130" s="13" t="s">
        <v>36</v>
      </c>
      <c r="AX130" s="13" t="s">
        <v>79</v>
      </c>
      <c r="AY130" s="185" t="s">
        <v>184</v>
      </c>
    </row>
    <row r="131" spans="1:65" s="13" customFormat="1" ht="11.25">
      <c r="B131" s="184"/>
      <c r="D131" s="180" t="s">
        <v>196</v>
      </c>
      <c r="E131" s="185" t="s">
        <v>1</v>
      </c>
      <c r="F131" s="186" t="s">
        <v>1962</v>
      </c>
      <c r="H131" s="187">
        <v>13.6</v>
      </c>
      <c r="I131" s="188"/>
      <c r="L131" s="184"/>
      <c r="M131" s="189"/>
      <c r="N131" s="190"/>
      <c r="O131" s="190"/>
      <c r="P131" s="190"/>
      <c r="Q131" s="190"/>
      <c r="R131" s="190"/>
      <c r="S131" s="190"/>
      <c r="T131" s="191"/>
      <c r="AT131" s="185" t="s">
        <v>196</v>
      </c>
      <c r="AU131" s="185" t="s">
        <v>88</v>
      </c>
      <c r="AV131" s="13" t="s">
        <v>88</v>
      </c>
      <c r="AW131" s="13" t="s">
        <v>36</v>
      </c>
      <c r="AX131" s="13" t="s">
        <v>79</v>
      </c>
      <c r="AY131" s="185" t="s">
        <v>184</v>
      </c>
    </row>
    <row r="132" spans="1:65" s="14" customFormat="1" ht="11.25">
      <c r="B132" s="192"/>
      <c r="D132" s="180" t="s">
        <v>196</v>
      </c>
      <c r="E132" s="193" t="s">
        <v>1</v>
      </c>
      <c r="F132" s="194" t="s">
        <v>212</v>
      </c>
      <c r="H132" s="195">
        <v>235</v>
      </c>
      <c r="I132" s="196"/>
      <c r="L132" s="192"/>
      <c r="M132" s="197"/>
      <c r="N132" s="198"/>
      <c r="O132" s="198"/>
      <c r="P132" s="198"/>
      <c r="Q132" s="198"/>
      <c r="R132" s="198"/>
      <c r="S132" s="198"/>
      <c r="T132" s="199"/>
      <c r="AT132" s="193" t="s">
        <v>196</v>
      </c>
      <c r="AU132" s="193" t="s">
        <v>88</v>
      </c>
      <c r="AV132" s="14" t="s">
        <v>192</v>
      </c>
      <c r="AW132" s="14" t="s">
        <v>36</v>
      </c>
      <c r="AX132" s="14" t="s">
        <v>86</v>
      </c>
      <c r="AY132" s="193" t="s">
        <v>184</v>
      </c>
    </row>
    <row r="133" spans="1:65" s="2" customFormat="1" ht="24.2" customHeight="1">
      <c r="A133" s="33"/>
      <c r="B133" s="166"/>
      <c r="C133" s="200" t="s">
        <v>102</v>
      </c>
      <c r="D133" s="200" t="s">
        <v>213</v>
      </c>
      <c r="E133" s="201" t="s">
        <v>214</v>
      </c>
      <c r="F133" s="202" t="s">
        <v>215</v>
      </c>
      <c r="G133" s="203" t="s">
        <v>216</v>
      </c>
      <c r="H133" s="204">
        <v>12.69</v>
      </c>
      <c r="I133" s="205"/>
      <c r="J133" s="206">
        <f>ROUND(I133*H133,2)</f>
        <v>0</v>
      </c>
      <c r="K133" s="202" t="s">
        <v>191</v>
      </c>
      <c r="L133" s="207"/>
      <c r="M133" s="208" t="s">
        <v>1</v>
      </c>
      <c r="N133" s="209" t="s">
        <v>44</v>
      </c>
      <c r="O133" s="59"/>
      <c r="P133" s="176">
        <f>O133*H133</f>
        <v>0</v>
      </c>
      <c r="Q133" s="176">
        <v>1</v>
      </c>
      <c r="R133" s="176">
        <f>Q133*H133</f>
        <v>12.69</v>
      </c>
      <c r="S133" s="176">
        <v>0</v>
      </c>
      <c r="T133" s="177">
        <f>S133*H133</f>
        <v>0</v>
      </c>
      <c r="U133" s="33"/>
      <c r="V133" s="33"/>
      <c r="W133" s="33"/>
      <c r="X133" s="33"/>
      <c r="Y133" s="33"/>
      <c r="Z133" s="33"/>
      <c r="AA133" s="33"/>
      <c r="AB133" s="33"/>
      <c r="AC133" s="33"/>
      <c r="AD133" s="33"/>
      <c r="AE133" s="33"/>
      <c r="AR133" s="178" t="s">
        <v>217</v>
      </c>
      <c r="AT133" s="178" t="s">
        <v>213</v>
      </c>
      <c r="AU133" s="178" t="s">
        <v>88</v>
      </c>
      <c r="AY133" s="18" t="s">
        <v>184</v>
      </c>
      <c r="BE133" s="179">
        <f>IF(N133="základní",J133,0)</f>
        <v>0</v>
      </c>
      <c r="BF133" s="179">
        <f>IF(N133="snížená",J133,0)</f>
        <v>0</v>
      </c>
      <c r="BG133" s="179">
        <f>IF(N133="zákl. přenesená",J133,0)</f>
        <v>0</v>
      </c>
      <c r="BH133" s="179">
        <f>IF(N133="sníž. přenesená",J133,0)</f>
        <v>0</v>
      </c>
      <c r="BI133" s="179">
        <f>IF(N133="nulová",J133,0)</f>
        <v>0</v>
      </c>
      <c r="BJ133" s="18" t="s">
        <v>86</v>
      </c>
      <c r="BK133" s="179">
        <f>ROUND(I133*H133,2)</f>
        <v>0</v>
      </c>
      <c r="BL133" s="18" t="s">
        <v>192</v>
      </c>
      <c r="BM133" s="178" t="s">
        <v>1963</v>
      </c>
    </row>
    <row r="134" spans="1:65" s="13" customFormat="1" ht="11.25">
      <c r="B134" s="184"/>
      <c r="D134" s="180" t="s">
        <v>196</v>
      </c>
      <c r="E134" s="185" t="s">
        <v>1</v>
      </c>
      <c r="F134" s="186" t="s">
        <v>1964</v>
      </c>
      <c r="H134" s="187">
        <v>12.69</v>
      </c>
      <c r="I134" s="188"/>
      <c r="L134" s="184"/>
      <c r="M134" s="189"/>
      <c r="N134" s="190"/>
      <c r="O134" s="190"/>
      <c r="P134" s="190"/>
      <c r="Q134" s="190"/>
      <c r="R134" s="190"/>
      <c r="S134" s="190"/>
      <c r="T134" s="191"/>
      <c r="AT134" s="185" t="s">
        <v>196</v>
      </c>
      <c r="AU134" s="185" t="s">
        <v>88</v>
      </c>
      <c r="AV134" s="13" t="s">
        <v>88</v>
      </c>
      <c r="AW134" s="13" t="s">
        <v>36</v>
      </c>
      <c r="AX134" s="13" t="s">
        <v>86</v>
      </c>
      <c r="AY134" s="185" t="s">
        <v>184</v>
      </c>
    </row>
    <row r="135" spans="1:65" s="2" customFormat="1" ht="24.2" customHeight="1">
      <c r="A135" s="33"/>
      <c r="B135" s="166"/>
      <c r="C135" s="200" t="s">
        <v>192</v>
      </c>
      <c r="D135" s="200" t="s">
        <v>213</v>
      </c>
      <c r="E135" s="201" t="s">
        <v>1873</v>
      </c>
      <c r="F135" s="202" t="s">
        <v>1965</v>
      </c>
      <c r="G135" s="203" t="s">
        <v>200</v>
      </c>
      <c r="H135" s="204">
        <v>80</v>
      </c>
      <c r="I135" s="205"/>
      <c r="J135" s="206">
        <f>ROUND(I135*H135,2)</f>
        <v>0</v>
      </c>
      <c r="K135" s="202" t="s">
        <v>1</v>
      </c>
      <c r="L135" s="207"/>
      <c r="M135" s="208" t="s">
        <v>1</v>
      </c>
      <c r="N135" s="209"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217</v>
      </c>
      <c r="AT135" s="178" t="s">
        <v>213</v>
      </c>
      <c r="AU135" s="178" t="s">
        <v>88</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1966</v>
      </c>
    </row>
    <row r="136" spans="1:65" s="13" customFormat="1" ht="11.25">
      <c r="B136" s="184"/>
      <c r="D136" s="180" t="s">
        <v>196</v>
      </c>
      <c r="E136" s="185" t="s">
        <v>1</v>
      </c>
      <c r="F136" s="186" t="s">
        <v>1967</v>
      </c>
      <c r="H136" s="187">
        <v>80</v>
      </c>
      <c r="I136" s="188"/>
      <c r="L136" s="184"/>
      <c r="M136" s="189"/>
      <c r="N136" s="190"/>
      <c r="O136" s="190"/>
      <c r="P136" s="190"/>
      <c r="Q136" s="190"/>
      <c r="R136" s="190"/>
      <c r="S136" s="190"/>
      <c r="T136" s="191"/>
      <c r="AT136" s="185" t="s">
        <v>196</v>
      </c>
      <c r="AU136" s="185" t="s">
        <v>88</v>
      </c>
      <c r="AV136" s="13" t="s">
        <v>88</v>
      </c>
      <c r="AW136" s="13" t="s">
        <v>36</v>
      </c>
      <c r="AX136" s="13" t="s">
        <v>86</v>
      </c>
      <c r="AY136" s="185" t="s">
        <v>184</v>
      </c>
    </row>
    <row r="137" spans="1:65" s="2" customFormat="1" ht="14.45" customHeight="1">
      <c r="A137" s="33"/>
      <c r="B137" s="166"/>
      <c r="C137" s="200" t="s">
        <v>185</v>
      </c>
      <c r="D137" s="200" t="s">
        <v>213</v>
      </c>
      <c r="E137" s="201" t="s">
        <v>1968</v>
      </c>
      <c r="F137" s="202" t="s">
        <v>1969</v>
      </c>
      <c r="G137" s="203" t="s">
        <v>200</v>
      </c>
      <c r="H137" s="204">
        <v>0.8</v>
      </c>
      <c r="I137" s="205"/>
      <c r="J137" s="206">
        <f>ROUND(I137*H137,2)</f>
        <v>0</v>
      </c>
      <c r="K137" s="202" t="s">
        <v>1</v>
      </c>
      <c r="L137" s="207"/>
      <c r="M137" s="208" t="s">
        <v>1</v>
      </c>
      <c r="N137" s="209"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217</v>
      </c>
      <c r="AT137" s="178" t="s">
        <v>213</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1970</v>
      </c>
    </row>
    <row r="138" spans="1:65" s="13" customFormat="1" ht="11.25">
      <c r="B138" s="184"/>
      <c r="D138" s="180" t="s">
        <v>196</v>
      </c>
      <c r="E138" s="185" t="s">
        <v>1</v>
      </c>
      <c r="F138" s="186" t="s">
        <v>1971</v>
      </c>
      <c r="H138" s="187">
        <v>0.8</v>
      </c>
      <c r="I138" s="188"/>
      <c r="L138" s="184"/>
      <c r="M138" s="189"/>
      <c r="N138" s="190"/>
      <c r="O138" s="190"/>
      <c r="P138" s="190"/>
      <c r="Q138" s="190"/>
      <c r="R138" s="190"/>
      <c r="S138" s="190"/>
      <c r="T138" s="191"/>
      <c r="AT138" s="185" t="s">
        <v>196</v>
      </c>
      <c r="AU138" s="185" t="s">
        <v>88</v>
      </c>
      <c r="AV138" s="13" t="s">
        <v>88</v>
      </c>
      <c r="AW138" s="13" t="s">
        <v>36</v>
      </c>
      <c r="AX138" s="13" t="s">
        <v>86</v>
      </c>
      <c r="AY138" s="185" t="s">
        <v>184</v>
      </c>
    </row>
    <row r="139" spans="1:65" s="2" customFormat="1" ht="24.2" customHeight="1">
      <c r="A139" s="33"/>
      <c r="B139" s="166"/>
      <c r="C139" s="200" t="s">
        <v>220</v>
      </c>
      <c r="D139" s="200" t="s">
        <v>213</v>
      </c>
      <c r="E139" s="201" t="s">
        <v>1870</v>
      </c>
      <c r="F139" s="202" t="s">
        <v>1871</v>
      </c>
      <c r="G139" s="203" t="s">
        <v>200</v>
      </c>
      <c r="H139" s="204">
        <v>154.19999999999999</v>
      </c>
      <c r="I139" s="205"/>
      <c r="J139" s="206">
        <f>ROUND(I139*H139,2)</f>
        <v>0</v>
      </c>
      <c r="K139" s="202" t="s">
        <v>191</v>
      </c>
      <c r="L139" s="207"/>
      <c r="M139" s="208" t="s">
        <v>1</v>
      </c>
      <c r="N139" s="209"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217</v>
      </c>
      <c r="AT139" s="178" t="s">
        <v>213</v>
      </c>
      <c r="AU139" s="178" t="s">
        <v>88</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192</v>
      </c>
      <c r="BM139" s="178" t="s">
        <v>1972</v>
      </c>
    </row>
    <row r="140" spans="1:65" s="13" customFormat="1" ht="11.25">
      <c r="B140" s="184"/>
      <c r="D140" s="180" t="s">
        <v>196</v>
      </c>
      <c r="E140" s="185" t="s">
        <v>1</v>
      </c>
      <c r="F140" s="186" t="s">
        <v>1973</v>
      </c>
      <c r="H140" s="187">
        <v>130</v>
      </c>
      <c r="I140" s="188"/>
      <c r="L140" s="184"/>
      <c r="M140" s="189"/>
      <c r="N140" s="190"/>
      <c r="O140" s="190"/>
      <c r="P140" s="190"/>
      <c r="Q140" s="190"/>
      <c r="R140" s="190"/>
      <c r="S140" s="190"/>
      <c r="T140" s="191"/>
      <c r="AT140" s="185" t="s">
        <v>196</v>
      </c>
      <c r="AU140" s="185" t="s">
        <v>88</v>
      </c>
      <c r="AV140" s="13" t="s">
        <v>88</v>
      </c>
      <c r="AW140" s="13" t="s">
        <v>36</v>
      </c>
      <c r="AX140" s="13" t="s">
        <v>79</v>
      </c>
      <c r="AY140" s="185" t="s">
        <v>184</v>
      </c>
    </row>
    <row r="141" spans="1:65" s="13" customFormat="1" ht="11.25">
      <c r="B141" s="184"/>
      <c r="D141" s="180" t="s">
        <v>196</v>
      </c>
      <c r="E141" s="185" t="s">
        <v>1</v>
      </c>
      <c r="F141" s="186" t="s">
        <v>1974</v>
      </c>
      <c r="H141" s="187">
        <v>11.4</v>
      </c>
      <c r="I141" s="188"/>
      <c r="L141" s="184"/>
      <c r="M141" s="189"/>
      <c r="N141" s="190"/>
      <c r="O141" s="190"/>
      <c r="P141" s="190"/>
      <c r="Q141" s="190"/>
      <c r="R141" s="190"/>
      <c r="S141" s="190"/>
      <c r="T141" s="191"/>
      <c r="AT141" s="185" t="s">
        <v>196</v>
      </c>
      <c r="AU141" s="185" t="s">
        <v>88</v>
      </c>
      <c r="AV141" s="13" t="s">
        <v>88</v>
      </c>
      <c r="AW141" s="13" t="s">
        <v>36</v>
      </c>
      <c r="AX141" s="13" t="s">
        <v>79</v>
      </c>
      <c r="AY141" s="185" t="s">
        <v>184</v>
      </c>
    </row>
    <row r="142" spans="1:65" s="13" customFormat="1" ht="11.25">
      <c r="B142" s="184"/>
      <c r="D142" s="180" t="s">
        <v>196</v>
      </c>
      <c r="E142" s="185" t="s">
        <v>1</v>
      </c>
      <c r="F142" s="186" t="s">
        <v>1962</v>
      </c>
      <c r="H142" s="187">
        <v>13.6</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3" customFormat="1" ht="11.25">
      <c r="B143" s="184"/>
      <c r="D143" s="180" t="s">
        <v>196</v>
      </c>
      <c r="E143" s="185" t="s">
        <v>1</v>
      </c>
      <c r="F143" s="186" t="s">
        <v>1975</v>
      </c>
      <c r="H143" s="187">
        <v>-0.8</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4" customFormat="1" ht="11.25">
      <c r="B144" s="192"/>
      <c r="D144" s="180" t="s">
        <v>196</v>
      </c>
      <c r="E144" s="193" t="s">
        <v>1</v>
      </c>
      <c r="F144" s="194" t="s">
        <v>212</v>
      </c>
      <c r="H144" s="195">
        <v>154.19999999999999</v>
      </c>
      <c r="I144" s="196"/>
      <c r="L144" s="192"/>
      <c r="M144" s="197"/>
      <c r="N144" s="198"/>
      <c r="O144" s="198"/>
      <c r="P144" s="198"/>
      <c r="Q144" s="198"/>
      <c r="R144" s="198"/>
      <c r="S144" s="198"/>
      <c r="T144" s="199"/>
      <c r="AT144" s="193" t="s">
        <v>196</v>
      </c>
      <c r="AU144" s="193" t="s">
        <v>88</v>
      </c>
      <c r="AV144" s="14" t="s">
        <v>192</v>
      </c>
      <c r="AW144" s="14" t="s">
        <v>36</v>
      </c>
      <c r="AX144" s="14" t="s">
        <v>86</v>
      </c>
      <c r="AY144" s="193" t="s">
        <v>184</v>
      </c>
    </row>
    <row r="145" spans="1:65" s="2" customFormat="1" ht="24.2" customHeight="1">
      <c r="A145" s="33"/>
      <c r="B145" s="166"/>
      <c r="C145" s="200" t="s">
        <v>225</v>
      </c>
      <c r="D145" s="200" t="s">
        <v>213</v>
      </c>
      <c r="E145" s="201" t="s">
        <v>1976</v>
      </c>
      <c r="F145" s="202" t="s">
        <v>1977</v>
      </c>
      <c r="G145" s="203" t="s">
        <v>286</v>
      </c>
      <c r="H145" s="204">
        <v>200</v>
      </c>
      <c r="I145" s="205"/>
      <c r="J145" s="206">
        <f>ROUND(I145*H145,2)</f>
        <v>0</v>
      </c>
      <c r="K145" s="202" t="s">
        <v>191</v>
      </c>
      <c r="L145" s="207"/>
      <c r="M145" s="208" t="s">
        <v>1</v>
      </c>
      <c r="N145" s="209" t="s">
        <v>44</v>
      </c>
      <c r="O145" s="59"/>
      <c r="P145" s="176">
        <f>O145*H145</f>
        <v>0</v>
      </c>
      <c r="Q145" s="176">
        <v>2.5999999999999999E-2</v>
      </c>
      <c r="R145" s="176">
        <f>Q145*H145</f>
        <v>5.2</v>
      </c>
      <c r="S145" s="176">
        <v>0</v>
      </c>
      <c r="T145" s="177">
        <f>S145*H145</f>
        <v>0</v>
      </c>
      <c r="U145" s="33"/>
      <c r="V145" s="33"/>
      <c r="W145" s="33"/>
      <c r="X145" s="33"/>
      <c r="Y145" s="33"/>
      <c r="Z145" s="33"/>
      <c r="AA145" s="33"/>
      <c r="AB145" s="33"/>
      <c r="AC145" s="33"/>
      <c r="AD145" s="33"/>
      <c r="AE145" s="33"/>
      <c r="AR145" s="178" t="s">
        <v>217</v>
      </c>
      <c r="AT145" s="178" t="s">
        <v>213</v>
      </c>
      <c r="AU145" s="178" t="s">
        <v>88</v>
      </c>
      <c r="AY145" s="18" t="s">
        <v>184</v>
      </c>
      <c r="BE145" s="179">
        <f>IF(N145="základní",J145,0)</f>
        <v>0</v>
      </c>
      <c r="BF145" s="179">
        <f>IF(N145="snížená",J145,0)</f>
        <v>0</v>
      </c>
      <c r="BG145" s="179">
        <f>IF(N145="zákl. přenesená",J145,0)</f>
        <v>0</v>
      </c>
      <c r="BH145" s="179">
        <f>IF(N145="sníž. přenesená",J145,0)</f>
        <v>0</v>
      </c>
      <c r="BI145" s="179">
        <f>IF(N145="nulová",J145,0)</f>
        <v>0</v>
      </c>
      <c r="BJ145" s="18" t="s">
        <v>86</v>
      </c>
      <c r="BK145" s="179">
        <f>ROUND(I145*H145,2)</f>
        <v>0</v>
      </c>
      <c r="BL145" s="18" t="s">
        <v>192</v>
      </c>
      <c r="BM145" s="178" t="s">
        <v>1978</v>
      </c>
    </row>
    <row r="146" spans="1:65" s="13" customFormat="1" ht="11.25">
      <c r="B146" s="184"/>
      <c r="D146" s="180" t="s">
        <v>196</v>
      </c>
      <c r="E146" s="185" t="s">
        <v>1</v>
      </c>
      <c r="F146" s="186" t="s">
        <v>1979</v>
      </c>
      <c r="H146" s="187">
        <v>200</v>
      </c>
      <c r="I146" s="188"/>
      <c r="L146" s="184"/>
      <c r="M146" s="189"/>
      <c r="N146" s="190"/>
      <c r="O146" s="190"/>
      <c r="P146" s="190"/>
      <c r="Q146" s="190"/>
      <c r="R146" s="190"/>
      <c r="S146" s="190"/>
      <c r="T146" s="191"/>
      <c r="AT146" s="185" t="s">
        <v>196</v>
      </c>
      <c r="AU146" s="185" t="s">
        <v>88</v>
      </c>
      <c r="AV146" s="13" t="s">
        <v>88</v>
      </c>
      <c r="AW146" s="13" t="s">
        <v>36</v>
      </c>
      <c r="AX146" s="13" t="s">
        <v>86</v>
      </c>
      <c r="AY146" s="185" t="s">
        <v>184</v>
      </c>
    </row>
    <row r="147" spans="1:65" s="2" customFormat="1" ht="24.2" customHeight="1">
      <c r="A147" s="33"/>
      <c r="B147" s="166"/>
      <c r="C147" s="167" t="s">
        <v>217</v>
      </c>
      <c r="D147" s="167" t="s">
        <v>187</v>
      </c>
      <c r="E147" s="168" t="s">
        <v>1876</v>
      </c>
      <c r="F147" s="169" t="s">
        <v>1877</v>
      </c>
      <c r="G147" s="170" t="s">
        <v>327</v>
      </c>
      <c r="H147" s="171">
        <v>124</v>
      </c>
      <c r="I147" s="172"/>
      <c r="J147" s="173">
        <f>ROUND(I147*H147,2)</f>
        <v>0</v>
      </c>
      <c r="K147" s="169" t="s">
        <v>191</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1980</v>
      </c>
    </row>
    <row r="148" spans="1:65" s="2" customFormat="1" ht="24.2" customHeight="1">
      <c r="A148" s="33"/>
      <c r="B148" s="166"/>
      <c r="C148" s="200" t="s">
        <v>233</v>
      </c>
      <c r="D148" s="200" t="s">
        <v>213</v>
      </c>
      <c r="E148" s="201" t="s">
        <v>1879</v>
      </c>
      <c r="F148" s="202" t="s">
        <v>1880</v>
      </c>
      <c r="G148" s="203" t="s">
        <v>286</v>
      </c>
      <c r="H148" s="204">
        <v>124</v>
      </c>
      <c r="I148" s="205"/>
      <c r="J148" s="206">
        <f>ROUND(I148*H148,2)</f>
        <v>0</v>
      </c>
      <c r="K148" s="202" t="s">
        <v>191</v>
      </c>
      <c r="L148" s="207"/>
      <c r="M148" s="208" t="s">
        <v>1</v>
      </c>
      <c r="N148" s="209" t="s">
        <v>44</v>
      </c>
      <c r="O148" s="59"/>
      <c r="P148" s="176">
        <f>O148*H148</f>
        <v>0</v>
      </c>
      <c r="Q148" s="176">
        <v>5.8999999999999997E-2</v>
      </c>
      <c r="R148" s="176">
        <f>Q148*H148</f>
        <v>7.3159999999999998</v>
      </c>
      <c r="S148" s="176">
        <v>0</v>
      </c>
      <c r="T148" s="177">
        <f>S148*H148</f>
        <v>0</v>
      </c>
      <c r="U148" s="33"/>
      <c r="V148" s="33"/>
      <c r="W148" s="33"/>
      <c r="X148" s="33"/>
      <c r="Y148" s="33"/>
      <c r="Z148" s="33"/>
      <c r="AA148" s="33"/>
      <c r="AB148" s="33"/>
      <c r="AC148" s="33"/>
      <c r="AD148" s="33"/>
      <c r="AE148" s="33"/>
      <c r="AR148" s="178" t="s">
        <v>217</v>
      </c>
      <c r="AT148" s="178" t="s">
        <v>213</v>
      </c>
      <c r="AU148" s="178" t="s">
        <v>88</v>
      </c>
      <c r="AY148" s="18" t="s">
        <v>184</v>
      </c>
      <c r="BE148" s="179">
        <f>IF(N148="základní",J148,0)</f>
        <v>0</v>
      </c>
      <c r="BF148" s="179">
        <f>IF(N148="snížená",J148,0)</f>
        <v>0</v>
      </c>
      <c r="BG148" s="179">
        <f>IF(N148="zákl. přenesená",J148,0)</f>
        <v>0</v>
      </c>
      <c r="BH148" s="179">
        <f>IF(N148="sníž. přenesená",J148,0)</f>
        <v>0</v>
      </c>
      <c r="BI148" s="179">
        <f>IF(N148="nulová",J148,0)</f>
        <v>0</v>
      </c>
      <c r="BJ148" s="18" t="s">
        <v>86</v>
      </c>
      <c r="BK148" s="179">
        <f>ROUND(I148*H148,2)</f>
        <v>0</v>
      </c>
      <c r="BL148" s="18" t="s">
        <v>192</v>
      </c>
      <c r="BM148" s="178" t="s">
        <v>1981</v>
      </c>
    </row>
    <row r="149" spans="1:65" s="2" customFormat="1" ht="24.2" customHeight="1">
      <c r="A149" s="33"/>
      <c r="B149" s="166"/>
      <c r="C149" s="200" t="s">
        <v>239</v>
      </c>
      <c r="D149" s="200" t="s">
        <v>213</v>
      </c>
      <c r="E149" s="201" t="s">
        <v>1982</v>
      </c>
      <c r="F149" s="202" t="s">
        <v>1983</v>
      </c>
      <c r="G149" s="203" t="s">
        <v>228</v>
      </c>
      <c r="H149" s="204">
        <v>4.96</v>
      </c>
      <c r="I149" s="205"/>
      <c r="J149" s="206">
        <f>ROUND(I149*H149,2)</f>
        <v>0</v>
      </c>
      <c r="K149" s="202" t="s">
        <v>191</v>
      </c>
      <c r="L149" s="207"/>
      <c r="M149" s="208" t="s">
        <v>1</v>
      </c>
      <c r="N149" s="209" t="s">
        <v>44</v>
      </c>
      <c r="O149" s="59"/>
      <c r="P149" s="176">
        <f>O149*H149</f>
        <v>0</v>
      </c>
      <c r="Q149" s="176">
        <v>2.4289999999999998</v>
      </c>
      <c r="R149" s="176">
        <f>Q149*H149</f>
        <v>12.047839999999999</v>
      </c>
      <c r="S149" s="176">
        <v>0</v>
      </c>
      <c r="T149" s="177">
        <f>S149*H149</f>
        <v>0</v>
      </c>
      <c r="U149" s="33"/>
      <c r="V149" s="33"/>
      <c r="W149" s="33"/>
      <c r="X149" s="33"/>
      <c r="Y149" s="33"/>
      <c r="Z149" s="33"/>
      <c r="AA149" s="33"/>
      <c r="AB149" s="33"/>
      <c r="AC149" s="33"/>
      <c r="AD149" s="33"/>
      <c r="AE149" s="33"/>
      <c r="AR149" s="178" t="s">
        <v>217</v>
      </c>
      <c r="AT149" s="178" t="s">
        <v>213</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1984</v>
      </c>
    </row>
    <row r="150" spans="1:65" s="13" customFormat="1" ht="11.25">
      <c r="B150" s="184"/>
      <c r="D150" s="180" t="s">
        <v>196</v>
      </c>
      <c r="E150" s="185" t="s">
        <v>1</v>
      </c>
      <c r="F150" s="186" t="s">
        <v>1985</v>
      </c>
      <c r="H150" s="187">
        <v>4.96</v>
      </c>
      <c r="I150" s="188"/>
      <c r="L150" s="184"/>
      <c r="M150" s="189"/>
      <c r="N150" s="190"/>
      <c r="O150" s="190"/>
      <c r="P150" s="190"/>
      <c r="Q150" s="190"/>
      <c r="R150" s="190"/>
      <c r="S150" s="190"/>
      <c r="T150" s="191"/>
      <c r="AT150" s="185" t="s">
        <v>196</v>
      </c>
      <c r="AU150" s="185" t="s">
        <v>88</v>
      </c>
      <c r="AV150" s="13" t="s">
        <v>88</v>
      </c>
      <c r="AW150" s="13" t="s">
        <v>36</v>
      </c>
      <c r="AX150" s="13" t="s">
        <v>86</v>
      </c>
      <c r="AY150" s="185" t="s">
        <v>184</v>
      </c>
    </row>
    <row r="151" spans="1:65" s="2" customFormat="1" ht="24.2" customHeight="1">
      <c r="A151" s="33"/>
      <c r="B151" s="166"/>
      <c r="C151" s="167" t="s">
        <v>244</v>
      </c>
      <c r="D151" s="167" t="s">
        <v>187</v>
      </c>
      <c r="E151" s="168" t="s">
        <v>1986</v>
      </c>
      <c r="F151" s="169" t="s">
        <v>1987</v>
      </c>
      <c r="G151" s="170" t="s">
        <v>327</v>
      </c>
      <c r="H151" s="171">
        <v>100</v>
      </c>
      <c r="I151" s="172"/>
      <c r="J151" s="173">
        <f>ROUND(I151*H151,2)</f>
        <v>0</v>
      </c>
      <c r="K151" s="169" t="s">
        <v>191</v>
      </c>
      <c r="L151" s="34"/>
      <c r="M151" s="174" t="s">
        <v>1</v>
      </c>
      <c r="N151" s="175" t="s">
        <v>44</v>
      </c>
      <c r="O151" s="59"/>
      <c r="P151" s="176">
        <f>O151*H151</f>
        <v>0</v>
      </c>
      <c r="Q151" s="176">
        <v>0</v>
      </c>
      <c r="R151" s="176">
        <f>Q151*H151</f>
        <v>0</v>
      </c>
      <c r="S151" s="176">
        <v>0</v>
      </c>
      <c r="T151" s="177">
        <f>S151*H151</f>
        <v>0</v>
      </c>
      <c r="U151" s="33"/>
      <c r="V151" s="33"/>
      <c r="W151" s="33"/>
      <c r="X151" s="33"/>
      <c r="Y151" s="33"/>
      <c r="Z151" s="33"/>
      <c r="AA151" s="33"/>
      <c r="AB151" s="33"/>
      <c r="AC151" s="33"/>
      <c r="AD151" s="33"/>
      <c r="AE151" s="33"/>
      <c r="AR151" s="178" t="s">
        <v>192</v>
      </c>
      <c r="AT151" s="178" t="s">
        <v>187</v>
      </c>
      <c r="AU151" s="178" t="s">
        <v>88</v>
      </c>
      <c r="AY151" s="18" t="s">
        <v>184</v>
      </c>
      <c r="BE151" s="179">
        <f>IF(N151="základní",J151,0)</f>
        <v>0</v>
      </c>
      <c r="BF151" s="179">
        <f>IF(N151="snížená",J151,0)</f>
        <v>0</v>
      </c>
      <c r="BG151" s="179">
        <f>IF(N151="zákl. přenesená",J151,0)</f>
        <v>0</v>
      </c>
      <c r="BH151" s="179">
        <f>IF(N151="sníž. přenesená",J151,0)</f>
        <v>0</v>
      </c>
      <c r="BI151" s="179">
        <f>IF(N151="nulová",J151,0)</f>
        <v>0</v>
      </c>
      <c r="BJ151" s="18" t="s">
        <v>86</v>
      </c>
      <c r="BK151" s="179">
        <f>ROUND(I151*H151,2)</f>
        <v>0</v>
      </c>
      <c r="BL151" s="18" t="s">
        <v>192</v>
      </c>
      <c r="BM151" s="178" t="s">
        <v>1988</v>
      </c>
    </row>
    <row r="152" spans="1:65" s="2" customFormat="1" ht="19.5">
      <c r="A152" s="33"/>
      <c r="B152" s="34"/>
      <c r="C152" s="33"/>
      <c r="D152" s="180" t="s">
        <v>194</v>
      </c>
      <c r="E152" s="33"/>
      <c r="F152" s="181" t="s">
        <v>1989</v>
      </c>
      <c r="G152" s="33"/>
      <c r="H152" s="33"/>
      <c r="I152" s="102"/>
      <c r="J152" s="33"/>
      <c r="K152" s="33"/>
      <c r="L152" s="34"/>
      <c r="M152" s="182"/>
      <c r="N152" s="183"/>
      <c r="O152" s="59"/>
      <c r="P152" s="59"/>
      <c r="Q152" s="59"/>
      <c r="R152" s="59"/>
      <c r="S152" s="59"/>
      <c r="T152" s="60"/>
      <c r="U152" s="33"/>
      <c r="V152" s="33"/>
      <c r="W152" s="33"/>
      <c r="X152" s="33"/>
      <c r="Y152" s="33"/>
      <c r="Z152" s="33"/>
      <c r="AA152" s="33"/>
      <c r="AB152" s="33"/>
      <c r="AC152" s="33"/>
      <c r="AD152" s="33"/>
      <c r="AE152" s="33"/>
      <c r="AT152" s="18" t="s">
        <v>194</v>
      </c>
      <c r="AU152" s="18" t="s">
        <v>88</v>
      </c>
    </row>
    <row r="153" spans="1:65" s="2" customFormat="1" ht="14.45" customHeight="1">
      <c r="A153" s="33"/>
      <c r="B153" s="166"/>
      <c r="C153" s="200" t="s">
        <v>249</v>
      </c>
      <c r="D153" s="200" t="s">
        <v>213</v>
      </c>
      <c r="E153" s="201" t="s">
        <v>1990</v>
      </c>
      <c r="F153" s="202" t="s">
        <v>1991</v>
      </c>
      <c r="G153" s="203" t="s">
        <v>700</v>
      </c>
      <c r="H153" s="204">
        <v>10</v>
      </c>
      <c r="I153" s="205"/>
      <c r="J153" s="206">
        <f>ROUND(I153*H153,2)</f>
        <v>0</v>
      </c>
      <c r="K153" s="202" t="s">
        <v>1</v>
      </c>
      <c r="L153" s="207"/>
      <c r="M153" s="208" t="s">
        <v>1</v>
      </c>
      <c r="N153" s="209"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217</v>
      </c>
      <c r="AT153" s="178" t="s">
        <v>213</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1992</v>
      </c>
    </row>
    <row r="154" spans="1:65" s="2" customFormat="1" ht="14.45" customHeight="1">
      <c r="A154" s="33"/>
      <c r="B154" s="166"/>
      <c r="C154" s="167" t="s">
        <v>254</v>
      </c>
      <c r="D154" s="167" t="s">
        <v>187</v>
      </c>
      <c r="E154" s="168" t="s">
        <v>1710</v>
      </c>
      <c r="F154" s="169" t="s">
        <v>1993</v>
      </c>
      <c r="G154" s="170" t="s">
        <v>327</v>
      </c>
      <c r="H154" s="171">
        <v>81.599999999999994</v>
      </c>
      <c r="I154" s="172"/>
      <c r="J154" s="173">
        <f>ROUND(I154*H154,2)</f>
        <v>0</v>
      </c>
      <c r="K154" s="169" t="s">
        <v>1</v>
      </c>
      <c r="L154" s="34"/>
      <c r="M154" s="174" t="s">
        <v>1</v>
      </c>
      <c r="N154" s="175" t="s">
        <v>44</v>
      </c>
      <c r="O154" s="59"/>
      <c r="P154" s="176">
        <f>O154*H154</f>
        <v>0</v>
      </c>
      <c r="Q154" s="176">
        <v>0</v>
      </c>
      <c r="R154" s="176">
        <f>Q154*H154</f>
        <v>0</v>
      </c>
      <c r="S154" s="176">
        <v>0</v>
      </c>
      <c r="T154" s="177">
        <f>S154*H154</f>
        <v>0</v>
      </c>
      <c r="U154" s="33"/>
      <c r="V154" s="33"/>
      <c r="W154" s="33"/>
      <c r="X154" s="33"/>
      <c r="Y154" s="33"/>
      <c r="Z154" s="33"/>
      <c r="AA154" s="33"/>
      <c r="AB154" s="33"/>
      <c r="AC154" s="33"/>
      <c r="AD154" s="33"/>
      <c r="AE154" s="33"/>
      <c r="AR154" s="178" t="s">
        <v>192</v>
      </c>
      <c r="AT154" s="178" t="s">
        <v>187</v>
      </c>
      <c r="AU154" s="178" t="s">
        <v>88</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192</v>
      </c>
      <c r="BM154" s="178" t="s">
        <v>1994</v>
      </c>
    </row>
    <row r="155" spans="1:65" s="13" customFormat="1" ht="11.25">
      <c r="B155" s="184"/>
      <c r="D155" s="180" t="s">
        <v>196</v>
      </c>
      <c r="E155" s="185" t="s">
        <v>1</v>
      </c>
      <c r="F155" s="186" t="s">
        <v>1995</v>
      </c>
      <c r="H155" s="187">
        <v>81.599999999999994</v>
      </c>
      <c r="I155" s="188"/>
      <c r="L155" s="184"/>
      <c r="M155" s="189"/>
      <c r="N155" s="190"/>
      <c r="O155" s="190"/>
      <c r="P155" s="190"/>
      <c r="Q155" s="190"/>
      <c r="R155" s="190"/>
      <c r="S155" s="190"/>
      <c r="T155" s="191"/>
      <c r="AT155" s="185" t="s">
        <v>196</v>
      </c>
      <c r="AU155" s="185" t="s">
        <v>88</v>
      </c>
      <c r="AV155" s="13" t="s">
        <v>88</v>
      </c>
      <c r="AW155" s="13" t="s">
        <v>36</v>
      </c>
      <c r="AX155" s="13" t="s">
        <v>86</v>
      </c>
      <c r="AY155" s="185" t="s">
        <v>184</v>
      </c>
    </row>
    <row r="156" spans="1:65" s="2" customFormat="1" ht="24.2" customHeight="1">
      <c r="A156" s="33"/>
      <c r="B156" s="166"/>
      <c r="C156" s="200" t="s">
        <v>262</v>
      </c>
      <c r="D156" s="200" t="s">
        <v>213</v>
      </c>
      <c r="E156" s="201" t="s">
        <v>1847</v>
      </c>
      <c r="F156" s="202" t="s">
        <v>1848</v>
      </c>
      <c r="G156" s="203" t="s">
        <v>228</v>
      </c>
      <c r="H156" s="204">
        <v>9.6300000000000008</v>
      </c>
      <c r="I156" s="205"/>
      <c r="J156" s="206">
        <f>ROUND(I156*H156,2)</f>
        <v>0</v>
      </c>
      <c r="K156" s="202" t="s">
        <v>191</v>
      </c>
      <c r="L156" s="207"/>
      <c r="M156" s="208" t="s">
        <v>1</v>
      </c>
      <c r="N156" s="209" t="s">
        <v>44</v>
      </c>
      <c r="O156" s="59"/>
      <c r="P156" s="176">
        <f>O156*H156</f>
        <v>0</v>
      </c>
      <c r="Q156" s="176">
        <v>2.4289999999999998</v>
      </c>
      <c r="R156" s="176">
        <f>Q156*H156</f>
        <v>23.391269999999999</v>
      </c>
      <c r="S156" s="176">
        <v>0</v>
      </c>
      <c r="T156" s="177">
        <f>S156*H156</f>
        <v>0</v>
      </c>
      <c r="U156" s="33"/>
      <c r="V156" s="33"/>
      <c r="W156" s="33"/>
      <c r="X156" s="33"/>
      <c r="Y156" s="33"/>
      <c r="Z156" s="33"/>
      <c r="AA156" s="33"/>
      <c r="AB156" s="33"/>
      <c r="AC156" s="33"/>
      <c r="AD156" s="33"/>
      <c r="AE156" s="33"/>
      <c r="AR156" s="178" t="s">
        <v>217</v>
      </c>
      <c r="AT156" s="178" t="s">
        <v>213</v>
      </c>
      <c r="AU156" s="178" t="s">
        <v>88</v>
      </c>
      <c r="AY156" s="18" t="s">
        <v>184</v>
      </c>
      <c r="BE156" s="179">
        <f>IF(N156="základní",J156,0)</f>
        <v>0</v>
      </c>
      <c r="BF156" s="179">
        <f>IF(N156="snížená",J156,0)</f>
        <v>0</v>
      </c>
      <c r="BG156" s="179">
        <f>IF(N156="zákl. přenesená",J156,0)</f>
        <v>0</v>
      </c>
      <c r="BH156" s="179">
        <f>IF(N156="sníž. přenesená",J156,0)</f>
        <v>0</v>
      </c>
      <c r="BI156" s="179">
        <f>IF(N156="nulová",J156,0)</f>
        <v>0</v>
      </c>
      <c r="BJ156" s="18" t="s">
        <v>86</v>
      </c>
      <c r="BK156" s="179">
        <f>ROUND(I156*H156,2)</f>
        <v>0</v>
      </c>
      <c r="BL156" s="18" t="s">
        <v>192</v>
      </c>
      <c r="BM156" s="178" t="s">
        <v>1996</v>
      </c>
    </row>
    <row r="157" spans="1:65" s="13" customFormat="1" ht="11.25">
      <c r="B157" s="184"/>
      <c r="D157" s="180" t="s">
        <v>196</v>
      </c>
      <c r="E157" s="185" t="s">
        <v>1</v>
      </c>
      <c r="F157" s="186" t="s">
        <v>1997</v>
      </c>
      <c r="H157" s="187">
        <v>4.32</v>
      </c>
      <c r="I157" s="188"/>
      <c r="L157" s="184"/>
      <c r="M157" s="189"/>
      <c r="N157" s="190"/>
      <c r="O157" s="190"/>
      <c r="P157" s="190"/>
      <c r="Q157" s="190"/>
      <c r="R157" s="190"/>
      <c r="S157" s="190"/>
      <c r="T157" s="191"/>
      <c r="AT157" s="185" t="s">
        <v>196</v>
      </c>
      <c r="AU157" s="185" t="s">
        <v>88</v>
      </c>
      <c r="AV157" s="13" t="s">
        <v>88</v>
      </c>
      <c r="AW157" s="13" t="s">
        <v>36</v>
      </c>
      <c r="AX157" s="13" t="s">
        <v>79</v>
      </c>
      <c r="AY157" s="185" t="s">
        <v>184</v>
      </c>
    </row>
    <row r="158" spans="1:65" s="13" customFormat="1" ht="11.25">
      <c r="B158" s="184"/>
      <c r="D158" s="180" t="s">
        <v>196</v>
      </c>
      <c r="E158" s="185" t="s">
        <v>1</v>
      </c>
      <c r="F158" s="186" t="s">
        <v>1998</v>
      </c>
      <c r="H158" s="187">
        <v>0.63</v>
      </c>
      <c r="I158" s="188"/>
      <c r="L158" s="184"/>
      <c r="M158" s="189"/>
      <c r="N158" s="190"/>
      <c r="O158" s="190"/>
      <c r="P158" s="190"/>
      <c r="Q158" s="190"/>
      <c r="R158" s="190"/>
      <c r="S158" s="190"/>
      <c r="T158" s="191"/>
      <c r="AT158" s="185" t="s">
        <v>196</v>
      </c>
      <c r="AU158" s="185" t="s">
        <v>88</v>
      </c>
      <c r="AV158" s="13" t="s">
        <v>88</v>
      </c>
      <c r="AW158" s="13" t="s">
        <v>36</v>
      </c>
      <c r="AX158" s="13" t="s">
        <v>79</v>
      </c>
      <c r="AY158" s="185" t="s">
        <v>184</v>
      </c>
    </row>
    <row r="159" spans="1:65" s="13" customFormat="1" ht="11.25">
      <c r="B159" s="184"/>
      <c r="D159" s="180" t="s">
        <v>196</v>
      </c>
      <c r="E159" s="185" t="s">
        <v>1</v>
      </c>
      <c r="F159" s="186" t="s">
        <v>1999</v>
      </c>
      <c r="H159" s="187">
        <v>0.18</v>
      </c>
      <c r="I159" s="188"/>
      <c r="L159" s="184"/>
      <c r="M159" s="189"/>
      <c r="N159" s="190"/>
      <c r="O159" s="190"/>
      <c r="P159" s="190"/>
      <c r="Q159" s="190"/>
      <c r="R159" s="190"/>
      <c r="S159" s="190"/>
      <c r="T159" s="191"/>
      <c r="AT159" s="185" t="s">
        <v>196</v>
      </c>
      <c r="AU159" s="185" t="s">
        <v>88</v>
      </c>
      <c r="AV159" s="13" t="s">
        <v>88</v>
      </c>
      <c r="AW159" s="13" t="s">
        <v>36</v>
      </c>
      <c r="AX159" s="13" t="s">
        <v>79</v>
      </c>
      <c r="AY159" s="185" t="s">
        <v>184</v>
      </c>
    </row>
    <row r="160" spans="1:65" s="13" customFormat="1" ht="11.25">
      <c r="B160" s="184"/>
      <c r="D160" s="180" t="s">
        <v>196</v>
      </c>
      <c r="E160" s="185" t="s">
        <v>1</v>
      </c>
      <c r="F160" s="186" t="s">
        <v>2000</v>
      </c>
      <c r="H160" s="187">
        <v>4.5</v>
      </c>
      <c r="I160" s="188"/>
      <c r="L160" s="184"/>
      <c r="M160" s="189"/>
      <c r="N160" s="190"/>
      <c r="O160" s="190"/>
      <c r="P160" s="190"/>
      <c r="Q160" s="190"/>
      <c r="R160" s="190"/>
      <c r="S160" s="190"/>
      <c r="T160" s="191"/>
      <c r="AT160" s="185" t="s">
        <v>196</v>
      </c>
      <c r="AU160" s="185" t="s">
        <v>88</v>
      </c>
      <c r="AV160" s="13" t="s">
        <v>88</v>
      </c>
      <c r="AW160" s="13" t="s">
        <v>36</v>
      </c>
      <c r="AX160" s="13" t="s">
        <v>79</v>
      </c>
      <c r="AY160" s="185" t="s">
        <v>184</v>
      </c>
    </row>
    <row r="161" spans="1:65" s="14" customFormat="1" ht="11.25">
      <c r="B161" s="192"/>
      <c r="D161" s="180" t="s">
        <v>196</v>
      </c>
      <c r="E161" s="193" t="s">
        <v>1</v>
      </c>
      <c r="F161" s="194" t="s">
        <v>212</v>
      </c>
      <c r="H161" s="195">
        <v>9.6300000000000008</v>
      </c>
      <c r="I161" s="196"/>
      <c r="L161" s="192"/>
      <c r="M161" s="197"/>
      <c r="N161" s="198"/>
      <c r="O161" s="198"/>
      <c r="P161" s="198"/>
      <c r="Q161" s="198"/>
      <c r="R161" s="198"/>
      <c r="S161" s="198"/>
      <c r="T161" s="199"/>
      <c r="AT161" s="193" t="s">
        <v>196</v>
      </c>
      <c r="AU161" s="193" t="s">
        <v>88</v>
      </c>
      <c r="AV161" s="14" t="s">
        <v>192</v>
      </c>
      <c r="AW161" s="14" t="s">
        <v>36</v>
      </c>
      <c r="AX161" s="14" t="s">
        <v>86</v>
      </c>
      <c r="AY161" s="193" t="s">
        <v>184</v>
      </c>
    </row>
    <row r="162" spans="1:65" s="2" customFormat="1" ht="14.45" customHeight="1">
      <c r="A162" s="33"/>
      <c r="B162" s="166"/>
      <c r="C162" s="200" t="s">
        <v>8</v>
      </c>
      <c r="D162" s="200" t="s">
        <v>213</v>
      </c>
      <c r="E162" s="201" t="s">
        <v>1714</v>
      </c>
      <c r="F162" s="202" t="s">
        <v>2001</v>
      </c>
      <c r="G162" s="203" t="s">
        <v>327</v>
      </c>
      <c r="H162" s="204">
        <v>81.599999999999994</v>
      </c>
      <c r="I162" s="205"/>
      <c r="J162" s="206">
        <f>ROUND(I162*H162,2)</f>
        <v>0</v>
      </c>
      <c r="K162" s="202" t="s">
        <v>1</v>
      </c>
      <c r="L162" s="207"/>
      <c r="M162" s="208" t="s">
        <v>1</v>
      </c>
      <c r="N162" s="209" t="s">
        <v>44</v>
      </c>
      <c r="O162" s="59"/>
      <c r="P162" s="176">
        <f>O162*H162</f>
        <v>0</v>
      </c>
      <c r="Q162" s="176">
        <v>0</v>
      </c>
      <c r="R162" s="176">
        <f>Q162*H162</f>
        <v>0</v>
      </c>
      <c r="S162" s="176">
        <v>0</v>
      </c>
      <c r="T162" s="177">
        <f>S162*H162</f>
        <v>0</v>
      </c>
      <c r="U162" s="33"/>
      <c r="V162" s="33"/>
      <c r="W162" s="33"/>
      <c r="X162" s="33"/>
      <c r="Y162" s="33"/>
      <c r="Z162" s="33"/>
      <c r="AA162" s="33"/>
      <c r="AB162" s="33"/>
      <c r="AC162" s="33"/>
      <c r="AD162" s="33"/>
      <c r="AE162" s="33"/>
      <c r="AR162" s="178" t="s">
        <v>217</v>
      </c>
      <c r="AT162" s="178" t="s">
        <v>213</v>
      </c>
      <c r="AU162" s="178" t="s">
        <v>88</v>
      </c>
      <c r="AY162" s="18" t="s">
        <v>184</v>
      </c>
      <c r="BE162" s="179">
        <f>IF(N162="základní",J162,0)</f>
        <v>0</v>
      </c>
      <c r="BF162" s="179">
        <f>IF(N162="snížená",J162,0)</f>
        <v>0</v>
      </c>
      <c r="BG162" s="179">
        <f>IF(N162="zákl. přenesená",J162,0)</f>
        <v>0</v>
      </c>
      <c r="BH162" s="179">
        <f>IF(N162="sníž. přenesená",J162,0)</f>
        <v>0</v>
      </c>
      <c r="BI162" s="179">
        <f>IF(N162="nulová",J162,0)</f>
        <v>0</v>
      </c>
      <c r="BJ162" s="18" t="s">
        <v>86</v>
      </c>
      <c r="BK162" s="179">
        <f>ROUND(I162*H162,2)</f>
        <v>0</v>
      </c>
      <c r="BL162" s="18" t="s">
        <v>192</v>
      </c>
      <c r="BM162" s="178" t="s">
        <v>2002</v>
      </c>
    </row>
    <row r="163" spans="1:65" s="2" customFormat="1" ht="24.2" customHeight="1">
      <c r="A163" s="33"/>
      <c r="B163" s="166"/>
      <c r="C163" s="167" t="s">
        <v>274</v>
      </c>
      <c r="D163" s="167" t="s">
        <v>187</v>
      </c>
      <c r="E163" s="168" t="s">
        <v>1717</v>
      </c>
      <c r="F163" s="169" t="s">
        <v>1718</v>
      </c>
      <c r="G163" s="170" t="s">
        <v>200</v>
      </c>
      <c r="H163" s="171">
        <v>27</v>
      </c>
      <c r="I163" s="172"/>
      <c r="J163" s="173">
        <f>ROUND(I163*H163,2)</f>
        <v>0</v>
      </c>
      <c r="K163" s="169" t="s">
        <v>191</v>
      </c>
      <c r="L163" s="34"/>
      <c r="M163" s="174" t="s">
        <v>1</v>
      </c>
      <c r="N163" s="175" t="s">
        <v>44</v>
      </c>
      <c r="O163" s="59"/>
      <c r="P163" s="176">
        <f>O163*H163</f>
        <v>0</v>
      </c>
      <c r="Q163" s="176">
        <v>0</v>
      </c>
      <c r="R163" s="176">
        <f>Q163*H163</f>
        <v>0</v>
      </c>
      <c r="S163" s="176">
        <v>0</v>
      </c>
      <c r="T163" s="177">
        <f>S163*H163</f>
        <v>0</v>
      </c>
      <c r="U163" s="33"/>
      <c r="V163" s="33"/>
      <c r="W163" s="33"/>
      <c r="X163" s="33"/>
      <c r="Y163" s="33"/>
      <c r="Z163" s="33"/>
      <c r="AA163" s="33"/>
      <c r="AB163" s="33"/>
      <c r="AC163" s="33"/>
      <c r="AD163" s="33"/>
      <c r="AE163" s="33"/>
      <c r="AR163" s="178" t="s">
        <v>192</v>
      </c>
      <c r="AT163" s="178" t="s">
        <v>187</v>
      </c>
      <c r="AU163" s="178" t="s">
        <v>88</v>
      </c>
      <c r="AY163" s="18" t="s">
        <v>184</v>
      </c>
      <c r="BE163" s="179">
        <f>IF(N163="základní",J163,0)</f>
        <v>0</v>
      </c>
      <c r="BF163" s="179">
        <f>IF(N163="snížená",J163,0)</f>
        <v>0</v>
      </c>
      <c r="BG163" s="179">
        <f>IF(N163="zákl. přenesená",J163,0)</f>
        <v>0</v>
      </c>
      <c r="BH163" s="179">
        <f>IF(N163="sníž. přenesená",J163,0)</f>
        <v>0</v>
      </c>
      <c r="BI163" s="179">
        <f>IF(N163="nulová",J163,0)</f>
        <v>0</v>
      </c>
      <c r="BJ163" s="18" t="s">
        <v>86</v>
      </c>
      <c r="BK163" s="179">
        <f>ROUND(I163*H163,2)</f>
        <v>0</v>
      </c>
      <c r="BL163" s="18" t="s">
        <v>192</v>
      </c>
      <c r="BM163" s="178" t="s">
        <v>2003</v>
      </c>
    </row>
    <row r="164" spans="1:65" s="15" customFormat="1" ht="11.25">
      <c r="B164" s="210"/>
      <c r="D164" s="180" t="s">
        <v>196</v>
      </c>
      <c r="E164" s="211" t="s">
        <v>1</v>
      </c>
      <c r="F164" s="212" t="s">
        <v>1720</v>
      </c>
      <c r="H164" s="211" t="s">
        <v>1</v>
      </c>
      <c r="I164" s="213"/>
      <c r="L164" s="210"/>
      <c r="M164" s="214"/>
      <c r="N164" s="215"/>
      <c r="O164" s="215"/>
      <c r="P164" s="215"/>
      <c r="Q164" s="215"/>
      <c r="R164" s="215"/>
      <c r="S164" s="215"/>
      <c r="T164" s="216"/>
      <c r="AT164" s="211" t="s">
        <v>196</v>
      </c>
      <c r="AU164" s="211" t="s">
        <v>88</v>
      </c>
      <c r="AV164" s="15" t="s">
        <v>86</v>
      </c>
      <c r="AW164" s="15" t="s">
        <v>36</v>
      </c>
      <c r="AX164" s="15" t="s">
        <v>79</v>
      </c>
      <c r="AY164" s="211" t="s">
        <v>184</v>
      </c>
    </row>
    <row r="165" spans="1:65" s="13" customFormat="1" ht="11.25">
      <c r="B165" s="184"/>
      <c r="D165" s="180" t="s">
        <v>196</v>
      </c>
      <c r="E165" s="185" t="s">
        <v>1</v>
      </c>
      <c r="F165" s="186" t="s">
        <v>2004</v>
      </c>
      <c r="H165" s="187">
        <v>27</v>
      </c>
      <c r="I165" s="188"/>
      <c r="L165" s="184"/>
      <c r="M165" s="189"/>
      <c r="N165" s="190"/>
      <c r="O165" s="190"/>
      <c r="P165" s="190"/>
      <c r="Q165" s="190"/>
      <c r="R165" s="190"/>
      <c r="S165" s="190"/>
      <c r="T165" s="191"/>
      <c r="AT165" s="185" t="s">
        <v>196</v>
      </c>
      <c r="AU165" s="185" t="s">
        <v>88</v>
      </c>
      <c r="AV165" s="13" t="s">
        <v>88</v>
      </c>
      <c r="AW165" s="13" t="s">
        <v>36</v>
      </c>
      <c r="AX165" s="13" t="s">
        <v>79</v>
      </c>
      <c r="AY165" s="185" t="s">
        <v>184</v>
      </c>
    </row>
    <row r="166" spans="1:65" s="14" customFormat="1" ht="11.25">
      <c r="B166" s="192"/>
      <c r="D166" s="180" t="s">
        <v>196</v>
      </c>
      <c r="E166" s="193" t="s">
        <v>1</v>
      </c>
      <c r="F166" s="194" t="s">
        <v>212</v>
      </c>
      <c r="H166" s="195">
        <v>27</v>
      </c>
      <c r="I166" s="196"/>
      <c r="L166" s="192"/>
      <c r="M166" s="197"/>
      <c r="N166" s="198"/>
      <c r="O166" s="198"/>
      <c r="P166" s="198"/>
      <c r="Q166" s="198"/>
      <c r="R166" s="198"/>
      <c r="S166" s="198"/>
      <c r="T166" s="199"/>
      <c r="AT166" s="193" t="s">
        <v>196</v>
      </c>
      <c r="AU166" s="193" t="s">
        <v>88</v>
      </c>
      <c r="AV166" s="14" t="s">
        <v>192</v>
      </c>
      <c r="AW166" s="14" t="s">
        <v>36</v>
      </c>
      <c r="AX166" s="14" t="s">
        <v>86</v>
      </c>
      <c r="AY166" s="193" t="s">
        <v>184</v>
      </c>
    </row>
    <row r="167" spans="1:65" s="2" customFormat="1" ht="14.45" customHeight="1">
      <c r="A167" s="33"/>
      <c r="B167" s="166"/>
      <c r="C167" s="200" t="s">
        <v>279</v>
      </c>
      <c r="D167" s="200" t="s">
        <v>213</v>
      </c>
      <c r="E167" s="201" t="s">
        <v>1724</v>
      </c>
      <c r="F167" s="202" t="s">
        <v>1725</v>
      </c>
      <c r="G167" s="203" t="s">
        <v>286</v>
      </c>
      <c r="H167" s="204">
        <v>10</v>
      </c>
      <c r="I167" s="205"/>
      <c r="J167" s="206">
        <f>ROUND(I167*H167,2)</f>
        <v>0</v>
      </c>
      <c r="K167" s="202" t="s">
        <v>1</v>
      </c>
      <c r="L167" s="207"/>
      <c r="M167" s="208" t="s">
        <v>1</v>
      </c>
      <c r="N167" s="209" t="s">
        <v>44</v>
      </c>
      <c r="O167" s="59"/>
      <c r="P167" s="176">
        <f>O167*H167</f>
        <v>0</v>
      </c>
      <c r="Q167" s="176">
        <v>0.39</v>
      </c>
      <c r="R167" s="176">
        <f>Q167*H167</f>
        <v>3.9000000000000004</v>
      </c>
      <c r="S167" s="176">
        <v>0</v>
      </c>
      <c r="T167" s="177">
        <f>S167*H167</f>
        <v>0</v>
      </c>
      <c r="U167" s="33"/>
      <c r="V167" s="33"/>
      <c r="W167" s="33"/>
      <c r="X167" s="33"/>
      <c r="Y167" s="33"/>
      <c r="Z167" s="33"/>
      <c r="AA167" s="33"/>
      <c r="AB167" s="33"/>
      <c r="AC167" s="33"/>
      <c r="AD167" s="33"/>
      <c r="AE167" s="33"/>
      <c r="AR167" s="178" t="s">
        <v>217</v>
      </c>
      <c r="AT167" s="178" t="s">
        <v>213</v>
      </c>
      <c r="AU167" s="178" t="s">
        <v>88</v>
      </c>
      <c r="AY167" s="18" t="s">
        <v>184</v>
      </c>
      <c r="BE167" s="179">
        <f>IF(N167="základní",J167,0)</f>
        <v>0</v>
      </c>
      <c r="BF167" s="179">
        <f>IF(N167="snížená",J167,0)</f>
        <v>0</v>
      </c>
      <c r="BG167" s="179">
        <f>IF(N167="zákl. přenesená",J167,0)</f>
        <v>0</v>
      </c>
      <c r="BH167" s="179">
        <f>IF(N167="sníž. přenesená",J167,0)</f>
        <v>0</v>
      </c>
      <c r="BI167" s="179">
        <f>IF(N167="nulová",J167,0)</f>
        <v>0</v>
      </c>
      <c r="BJ167" s="18" t="s">
        <v>86</v>
      </c>
      <c r="BK167" s="179">
        <f>ROUND(I167*H167,2)</f>
        <v>0</v>
      </c>
      <c r="BL167" s="18" t="s">
        <v>192</v>
      </c>
      <c r="BM167" s="178" t="s">
        <v>2005</v>
      </c>
    </row>
    <row r="168" spans="1:65" s="13" customFormat="1" ht="11.25">
      <c r="B168" s="184"/>
      <c r="D168" s="180" t="s">
        <v>196</v>
      </c>
      <c r="E168" s="185" t="s">
        <v>1</v>
      </c>
      <c r="F168" s="186" t="s">
        <v>239</v>
      </c>
      <c r="H168" s="187">
        <v>10</v>
      </c>
      <c r="I168" s="188"/>
      <c r="L168" s="184"/>
      <c r="M168" s="189"/>
      <c r="N168" s="190"/>
      <c r="O168" s="190"/>
      <c r="P168" s="190"/>
      <c r="Q168" s="190"/>
      <c r="R168" s="190"/>
      <c r="S168" s="190"/>
      <c r="T168" s="191"/>
      <c r="AT168" s="185" t="s">
        <v>196</v>
      </c>
      <c r="AU168" s="185" t="s">
        <v>88</v>
      </c>
      <c r="AV168" s="13" t="s">
        <v>88</v>
      </c>
      <c r="AW168" s="13" t="s">
        <v>36</v>
      </c>
      <c r="AX168" s="13" t="s">
        <v>86</v>
      </c>
      <c r="AY168" s="185" t="s">
        <v>184</v>
      </c>
    </row>
    <row r="169" spans="1:65" s="2" customFormat="1" ht="24.2" customHeight="1">
      <c r="A169" s="33"/>
      <c r="B169" s="166"/>
      <c r="C169" s="167" t="s">
        <v>283</v>
      </c>
      <c r="D169" s="167" t="s">
        <v>187</v>
      </c>
      <c r="E169" s="168" t="s">
        <v>802</v>
      </c>
      <c r="F169" s="169" t="s">
        <v>803</v>
      </c>
      <c r="G169" s="170" t="s">
        <v>200</v>
      </c>
      <c r="H169" s="171">
        <v>557.65</v>
      </c>
      <c r="I169" s="172"/>
      <c r="J169" s="173">
        <f>ROUND(I169*H169,2)</f>
        <v>0</v>
      </c>
      <c r="K169" s="169" t="s">
        <v>191</v>
      </c>
      <c r="L169" s="34"/>
      <c r="M169" s="174" t="s">
        <v>1</v>
      </c>
      <c r="N169" s="175" t="s">
        <v>44</v>
      </c>
      <c r="O169" s="59"/>
      <c r="P169" s="176">
        <f>O169*H169</f>
        <v>0</v>
      </c>
      <c r="Q169" s="176">
        <v>0</v>
      </c>
      <c r="R169" s="176">
        <f>Q169*H169</f>
        <v>0</v>
      </c>
      <c r="S169" s="176">
        <v>0</v>
      </c>
      <c r="T169" s="177">
        <f>S169*H169</f>
        <v>0</v>
      </c>
      <c r="U169" s="33"/>
      <c r="V169" s="33"/>
      <c r="W169" s="33"/>
      <c r="X169" s="33"/>
      <c r="Y169" s="33"/>
      <c r="Z169" s="33"/>
      <c r="AA169" s="33"/>
      <c r="AB169" s="33"/>
      <c r="AC169" s="33"/>
      <c r="AD169" s="33"/>
      <c r="AE169" s="33"/>
      <c r="AR169" s="178" t="s">
        <v>192</v>
      </c>
      <c r="AT169" s="178" t="s">
        <v>187</v>
      </c>
      <c r="AU169" s="178" t="s">
        <v>88</v>
      </c>
      <c r="AY169" s="18" t="s">
        <v>184</v>
      </c>
      <c r="BE169" s="179">
        <f>IF(N169="základní",J169,0)</f>
        <v>0</v>
      </c>
      <c r="BF169" s="179">
        <f>IF(N169="snížená",J169,0)</f>
        <v>0</v>
      </c>
      <c r="BG169" s="179">
        <f>IF(N169="zákl. přenesená",J169,0)</f>
        <v>0</v>
      </c>
      <c r="BH169" s="179">
        <f>IF(N169="sníž. přenesená",J169,0)</f>
        <v>0</v>
      </c>
      <c r="BI169" s="179">
        <f>IF(N169="nulová",J169,0)</f>
        <v>0</v>
      </c>
      <c r="BJ169" s="18" t="s">
        <v>86</v>
      </c>
      <c r="BK169" s="179">
        <f>ROUND(I169*H169,2)</f>
        <v>0</v>
      </c>
      <c r="BL169" s="18" t="s">
        <v>192</v>
      </c>
      <c r="BM169" s="178" t="s">
        <v>2006</v>
      </c>
    </row>
    <row r="170" spans="1:65" s="2" customFormat="1" ht="19.5">
      <c r="A170" s="33"/>
      <c r="B170" s="34"/>
      <c r="C170" s="33"/>
      <c r="D170" s="180" t="s">
        <v>194</v>
      </c>
      <c r="E170" s="33"/>
      <c r="F170" s="181" t="s">
        <v>805</v>
      </c>
      <c r="G170" s="33"/>
      <c r="H170" s="33"/>
      <c r="I170" s="102"/>
      <c r="J170" s="33"/>
      <c r="K170" s="33"/>
      <c r="L170" s="34"/>
      <c r="M170" s="182"/>
      <c r="N170" s="183"/>
      <c r="O170" s="59"/>
      <c r="P170" s="59"/>
      <c r="Q170" s="59"/>
      <c r="R170" s="59"/>
      <c r="S170" s="59"/>
      <c r="T170" s="60"/>
      <c r="U170" s="33"/>
      <c r="V170" s="33"/>
      <c r="W170" s="33"/>
      <c r="X170" s="33"/>
      <c r="Y170" s="33"/>
      <c r="Z170" s="33"/>
      <c r="AA170" s="33"/>
      <c r="AB170" s="33"/>
      <c r="AC170" s="33"/>
      <c r="AD170" s="33"/>
      <c r="AE170" s="33"/>
      <c r="AT170" s="18" t="s">
        <v>194</v>
      </c>
      <c r="AU170" s="18" t="s">
        <v>88</v>
      </c>
    </row>
    <row r="171" spans="1:65" s="13" customFormat="1" ht="11.25">
      <c r="B171" s="184"/>
      <c r="D171" s="180" t="s">
        <v>196</v>
      </c>
      <c r="E171" s="185" t="s">
        <v>1</v>
      </c>
      <c r="F171" s="186" t="s">
        <v>2007</v>
      </c>
      <c r="H171" s="187">
        <v>550</v>
      </c>
      <c r="I171" s="188"/>
      <c r="L171" s="184"/>
      <c r="M171" s="189"/>
      <c r="N171" s="190"/>
      <c r="O171" s="190"/>
      <c r="P171" s="190"/>
      <c r="Q171" s="190"/>
      <c r="R171" s="190"/>
      <c r="S171" s="190"/>
      <c r="T171" s="191"/>
      <c r="AT171" s="185" t="s">
        <v>196</v>
      </c>
      <c r="AU171" s="185" t="s">
        <v>88</v>
      </c>
      <c r="AV171" s="13" t="s">
        <v>88</v>
      </c>
      <c r="AW171" s="13" t="s">
        <v>36</v>
      </c>
      <c r="AX171" s="13" t="s">
        <v>79</v>
      </c>
      <c r="AY171" s="185" t="s">
        <v>184</v>
      </c>
    </row>
    <row r="172" spans="1:65" s="13" customFormat="1" ht="11.25">
      <c r="B172" s="184"/>
      <c r="D172" s="180" t="s">
        <v>196</v>
      </c>
      <c r="E172" s="185" t="s">
        <v>1</v>
      </c>
      <c r="F172" s="186" t="s">
        <v>2008</v>
      </c>
      <c r="H172" s="187">
        <v>7.65</v>
      </c>
      <c r="I172" s="188"/>
      <c r="L172" s="184"/>
      <c r="M172" s="189"/>
      <c r="N172" s="190"/>
      <c r="O172" s="190"/>
      <c r="P172" s="190"/>
      <c r="Q172" s="190"/>
      <c r="R172" s="190"/>
      <c r="S172" s="190"/>
      <c r="T172" s="191"/>
      <c r="AT172" s="185" t="s">
        <v>196</v>
      </c>
      <c r="AU172" s="185" t="s">
        <v>88</v>
      </c>
      <c r="AV172" s="13" t="s">
        <v>88</v>
      </c>
      <c r="AW172" s="13" t="s">
        <v>36</v>
      </c>
      <c r="AX172" s="13" t="s">
        <v>79</v>
      </c>
      <c r="AY172" s="185" t="s">
        <v>184</v>
      </c>
    </row>
    <row r="173" spans="1:65" s="14" customFormat="1" ht="11.25">
      <c r="B173" s="192"/>
      <c r="D173" s="180" t="s">
        <v>196</v>
      </c>
      <c r="E173" s="193" t="s">
        <v>1</v>
      </c>
      <c r="F173" s="194" t="s">
        <v>212</v>
      </c>
      <c r="H173" s="195">
        <v>557.65</v>
      </c>
      <c r="I173" s="196"/>
      <c r="L173" s="192"/>
      <c r="M173" s="197"/>
      <c r="N173" s="198"/>
      <c r="O173" s="198"/>
      <c r="P173" s="198"/>
      <c r="Q173" s="198"/>
      <c r="R173" s="198"/>
      <c r="S173" s="198"/>
      <c r="T173" s="199"/>
      <c r="AT173" s="193" t="s">
        <v>196</v>
      </c>
      <c r="AU173" s="193" t="s">
        <v>88</v>
      </c>
      <c r="AV173" s="14" t="s">
        <v>192</v>
      </c>
      <c r="AW173" s="14" t="s">
        <v>36</v>
      </c>
      <c r="AX173" s="14" t="s">
        <v>86</v>
      </c>
      <c r="AY173" s="193" t="s">
        <v>184</v>
      </c>
    </row>
    <row r="174" spans="1:65" s="2" customFormat="1" ht="24.2" customHeight="1">
      <c r="A174" s="33"/>
      <c r="B174" s="166"/>
      <c r="C174" s="200" t="s">
        <v>288</v>
      </c>
      <c r="D174" s="200" t="s">
        <v>213</v>
      </c>
      <c r="E174" s="201" t="s">
        <v>816</v>
      </c>
      <c r="F174" s="202" t="s">
        <v>817</v>
      </c>
      <c r="G174" s="203" t="s">
        <v>216</v>
      </c>
      <c r="H174" s="204">
        <v>81.585999999999999</v>
      </c>
      <c r="I174" s="205"/>
      <c r="J174" s="206">
        <f>ROUND(I174*H174,2)</f>
        <v>0</v>
      </c>
      <c r="K174" s="202" t="s">
        <v>191</v>
      </c>
      <c r="L174" s="207"/>
      <c r="M174" s="208" t="s">
        <v>1</v>
      </c>
      <c r="N174" s="209" t="s">
        <v>44</v>
      </c>
      <c r="O174" s="59"/>
      <c r="P174" s="176">
        <f>O174*H174</f>
        <v>0</v>
      </c>
      <c r="Q174" s="176">
        <v>1</v>
      </c>
      <c r="R174" s="176">
        <f>Q174*H174</f>
        <v>81.585999999999999</v>
      </c>
      <c r="S174" s="176">
        <v>0</v>
      </c>
      <c r="T174" s="177">
        <f>S174*H174</f>
        <v>0</v>
      </c>
      <c r="U174" s="33"/>
      <c r="V174" s="33"/>
      <c r="W174" s="33"/>
      <c r="X174" s="33"/>
      <c r="Y174" s="33"/>
      <c r="Z174" s="33"/>
      <c r="AA174" s="33"/>
      <c r="AB174" s="33"/>
      <c r="AC174" s="33"/>
      <c r="AD174" s="33"/>
      <c r="AE174" s="33"/>
      <c r="AR174" s="178" t="s">
        <v>217</v>
      </c>
      <c r="AT174" s="178" t="s">
        <v>213</v>
      </c>
      <c r="AU174" s="178" t="s">
        <v>88</v>
      </c>
      <c r="AY174" s="18" t="s">
        <v>184</v>
      </c>
      <c r="BE174" s="179">
        <f>IF(N174="základní",J174,0)</f>
        <v>0</v>
      </c>
      <c r="BF174" s="179">
        <f>IF(N174="snížená",J174,0)</f>
        <v>0</v>
      </c>
      <c r="BG174" s="179">
        <f>IF(N174="zákl. přenesená",J174,0)</f>
        <v>0</v>
      </c>
      <c r="BH174" s="179">
        <f>IF(N174="sníž. přenesená",J174,0)</f>
        <v>0</v>
      </c>
      <c r="BI174" s="179">
        <f>IF(N174="nulová",J174,0)</f>
        <v>0</v>
      </c>
      <c r="BJ174" s="18" t="s">
        <v>86</v>
      </c>
      <c r="BK174" s="179">
        <f>ROUND(I174*H174,2)</f>
        <v>0</v>
      </c>
      <c r="BL174" s="18" t="s">
        <v>192</v>
      </c>
      <c r="BM174" s="178" t="s">
        <v>2009</v>
      </c>
    </row>
    <row r="175" spans="1:65" s="13" customFormat="1" ht="11.25">
      <c r="B175" s="184"/>
      <c r="D175" s="180" t="s">
        <v>196</v>
      </c>
      <c r="E175" s="185" t="s">
        <v>1</v>
      </c>
      <c r="F175" s="186" t="s">
        <v>2010</v>
      </c>
      <c r="H175" s="187">
        <v>80.438000000000002</v>
      </c>
      <c r="I175" s="188"/>
      <c r="L175" s="184"/>
      <c r="M175" s="189"/>
      <c r="N175" s="190"/>
      <c r="O175" s="190"/>
      <c r="P175" s="190"/>
      <c r="Q175" s="190"/>
      <c r="R175" s="190"/>
      <c r="S175" s="190"/>
      <c r="T175" s="191"/>
      <c r="AT175" s="185" t="s">
        <v>196</v>
      </c>
      <c r="AU175" s="185" t="s">
        <v>88</v>
      </c>
      <c r="AV175" s="13" t="s">
        <v>88</v>
      </c>
      <c r="AW175" s="13" t="s">
        <v>36</v>
      </c>
      <c r="AX175" s="13" t="s">
        <v>79</v>
      </c>
      <c r="AY175" s="185" t="s">
        <v>184</v>
      </c>
    </row>
    <row r="176" spans="1:65" s="13" customFormat="1" ht="11.25">
      <c r="B176" s="184"/>
      <c r="D176" s="180" t="s">
        <v>196</v>
      </c>
      <c r="E176" s="185" t="s">
        <v>1</v>
      </c>
      <c r="F176" s="186" t="s">
        <v>2011</v>
      </c>
      <c r="H176" s="187">
        <v>1.1479999999999999</v>
      </c>
      <c r="I176" s="188"/>
      <c r="L176" s="184"/>
      <c r="M176" s="189"/>
      <c r="N176" s="190"/>
      <c r="O176" s="190"/>
      <c r="P176" s="190"/>
      <c r="Q176" s="190"/>
      <c r="R176" s="190"/>
      <c r="S176" s="190"/>
      <c r="T176" s="191"/>
      <c r="AT176" s="185" t="s">
        <v>196</v>
      </c>
      <c r="AU176" s="185" t="s">
        <v>88</v>
      </c>
      <c r="AV176" s="13" t="s">
        <v>88</v>
      </c>
      <c r="AW176" s="13" t="s">
        <v>36</v>
      </c>
      <c r="AX176" s="13" t="s">
        <v>79</v>
      </c>
      <c r="AY176" s="185" t="s">
        <v>184</v>
      </c>
    </row>
    <row r="177" spans="1:65" s="14" customFormat="1" ht="11.25">
      <c r="B177" s="192"/>
      <c r="D177" s="180" t="s">
        <v>196</v>
      </c>
      <c r="E177" s="193" t="s">
        <v>1</v>
      </c>
      <c r="F177" s="194" t="s">
        <v>212</v>
      </c>
      <c r="H177" s="195">
        <v>81.585999999999999</v>
      </c>
      <c r="I177" s="196"/>
      <c r="L177" s="192"/>
      <c r="M177" s="197"/>
      <c r="N177" s="198"/>
      <c r="O177" s="198"/>
      <c r="P177" s="198"/>
      <c r="Q177" s="198"/>
      <c r="R177" s="198"/>
      <c r="S177" s="198"/>
      <c r="T177" s="199"/>
      <c r="AT177" s="193" t="s">
        <v>196</v>
      </c>
      <c r="AU177" s="193" t="s">
        <v>88</v>
      </c>
      <c r="AV177" s="14" t="s">
        <v>192</v>
      </c>
      <c r="AW177" s="14" t="s">
        <v>36</v>
      </c>
      <c r="AX177" s="14" t="s">
        <v>86</v>
      </c>
      <c r="AY177" s="193" t="s">
        <v>184</v>
      </c>
    </row>
    <row r="178" spans="1:65" s="2" customFormat="1" ht="14.45" customHeight="1">
      <c r="A178" s="33"/>
      <c r="B178" s="166"/>
      <c r="C178" s="200" t="s">
        <v>295</v>
      </c>
      <c r="D178" s="200" t="s">
        <v>213</v>
      </c>
      <c r="E178" s="201" t="s">
        <v>1893</v>
      </c>
      <c r="F178" s="202" t="s">
        <v>808</v>
      </c>
      <c r="G178" s="203" t="s">
        <v>216</v>
      </c>
      <c r="H178" s="204">
        <v>80.438000000000002</v>
      </c>
      <c r="I178" s="205"/>
      <c r="J178" s="206">
        <f>ROUND(I178*H178,2)</f>
        <v>0</v>
      </c>
      <c r="K178" s="202" t="s">
        <v>1</v>
      </c>
      <c r="L178" s="207"/>
      <c r="M178" s="208" t="s">
        <v>1</v>
      </c>
      <c r="N178" s="209" t="s">
        <v>44</v>
      </c>
      <c r="O178" s="59"/>
      <c r="P178" s="176">
        <f>O178*H178</f>
        <v>0</v>
      </c>
      <c r="Q178" s="176">
        <v>1</v>
      </c>
      <c r="R178" s="176">
        <f>Q178*H178</f>
        <v>80.438000000000002</v>
      </c>
      <c r="S178" s="176">
        <v>0</v>
      </c>
      <c r="T178" s="177">
        <f>S178*H178</f>
        <v>0</v>
      </c>
      <c r="U178" s="33"/>
      <c r="V178" s="33"/>
      <c r="W178" s="33"/>
      <c r="X178" s="33"/>
      <c r="Y178" s="33"/>
      <c r="Z178" s="33"/>
      <c r="AA178" s="33"/>
      <c r="AB178" s="33"/>
      <c r="AC178" s="33"/>
      <c r="AD178" s="33"/>
      <c r="AE178" s="33"/>
      <c r="AR178" s="178" t="s">
        <v>217</v>
      </c>
      <c r="AT178" s="178" t="s">
        <v>213</v>
      </c>
      <c r="AU178" s="178" t="s">
        <v>88</v>
      </c>
      <c r="AY178" s="18" t="s">
        <v>184</v>
      </c>
      <c r="BE178" s="179">
        <f>IF(N178="základní",J178,0)</f>
        <v>0</v>
      </c>
      <c r="BF178" s="179">
        <f>IF(N178="snížená",J178,0)</f>
        <v>0</v>
      </c>
      <c r="BG178" s="179">
        <f>IF(N178="zákl. přenesená",J178,0)</f>
        <v>0</v>
      </c>
      <c r="BH178" s="179">
        <f>IF(N178="sníž. přenesená",J178,0)</f>
        <v>0</v>
      </c>
      <c r="BI178" s="179">
        <f>IF(N178="nulová",J178,0)</f>
        <v>0</v>
      </c>
      <c r="BJ178" s="18" t="s">
        <v>86</v>
      </c>
      <c r="BK178" s="179">
        <f>ROUND(I178*H178,2)</f>
        <v>0</v>
      </c>
      <c r="BL178" s="18" t="s">
        <v>192</v>
      </c>
      <c r="BM178" s="178" t="s">
        <v>2012</v>
      </c>
    </row>
    <row r="179" spans="1:65" s="2" customFormat="1" ht="24.2" customHeight="1">
      <c r="A179" s="33"/>
      <c r="B179" s="166"/>
      <c r="C179" s="167" t="s">
        <v>7</v>
      </c>
      <c r="D179" s="167" t="s">
        <v>187</v>
      </c>
      <c r="E179" s="168" t="s">
        <v>2013</v>
      </c>
      <c r="F179" s="169" t="s">
        <v>2014</v>
      </c>
      <c r="G179" s="170" t="s">
        <v>327</v>
      </c>
      <c r="H179" s="171">
        <v>100</v>
      </c>
      <c r="I179" s="172"/>
      <c r="J179" s="173">
        <f>ROUND(I179*H179,2)</f>
        <v>0</v>
      </c>
      <c r="K179" s="169" t="s">
        <v>191</v>
      </c>
      <c r="L179" s="34"/>
      <c r="M179" s="174" t="s">
        <v>1</v>
      </c>
      <c r="N179" s="175" t="s">
        <v>44</v>
      </c>
      <c r="O179" s="59"/>
      <c r="P179" s="176">
        <f>O179*H179</f>
        <v>0</v>
      </c>
      <c r="Q179" s="176">
        <v>0</v>
      </c>
      <c r="R179" s="176">
        <f>Q179*H179</f>
        <v>0</v>
      </c>
      <c r="S179" s="176">
        <v>0</v>
      </c>
      <c r="T179" s="177">
        <f>S179*H179</f>
        <v>0</v>
      </c>
      <c r="U179" s="33"/>
      <c r="V179" s="33"/>
      <c r="W179" s="33"/>
      <c r="X179" s="33"/>
      <c r="Y179" s="33"/>
      <c r="Z179" s="33"/>
      <c r="AA179" s="33"/>
      <c r="AB179" s="33"/>
      <c r="AC179" s="33"/>
      <c r="AD179" s="33"/>
      <c r="AE179" s="33"/>
      <c r="AR179" s="178" t="s">
        <v>192</v>
      </c>
      <c r="AT179" s="178" t="s">
        <v>187</v>
      </c>
      <c r="AU179" s="178" t="s">
        <v>88</v>
      </c>
      <c r="AY179" s="18" t="s">
        <v>184</v>
      </c>
      <c r="BE179" s="179">
        <f>IF(N179="základní",J179,0)</f>
        <v>0</v>
      </c>
      <c r="BF179" s="179">
        <f>IF(N179="snížená",J179,0)</f>
        <v>0</v>
      </c>
      <c r="BG179" s="179">
        <f>IF(N179="zákl. přenesená",J179,0)</f>
        <v>0</v>
      </c>
      <c r="BH179" s="179">
        <f>IF(N179="sníž. přenesená",J179,0)</f>
        <v>0</v>
      </c>
      <c r="BI179" s="179">
        <f>IF(N179="nulová",J179,0)</f>
        <v>0</v>
      </c>
      <c r="BJ179" s="18" t="s">
        <v>86</v>
      </c>
      <c r="BK179" s="179">
        <f>ROUND(I179*H179,2)</f>
        <v>0</v>
      </c>
      <c r="BL179" s="18" t="s">
        <v>192</v>
      </c>
      <c r="BM179" s="178" t="s">
        <v>2015</v>
      </c>
    </row>
    <row r="180" spans="1:65" s="2" customFormat="1" ht="24.2" customHeight="1">
      <c r="A180" s="33"/>
      <c r="B180" s="166"/>
      <c r="C180" s="167" t="s">
        <v>304</v>
      </c>
      <c r="D180" s="167" t="s">
        <v>187</v>
      </c>
      <c r="E180" s="168" t="s">
        <v>2016</v>
      </c>
      <c r="F180" s="169" t="s">
        <v>2017</v>
      </c>
      <c r="G180" s="170" t="s">
        <v>327</v>
      </c>
      <c r="H180" s="171">
        <v>100</v>
      </c>
      <c r="I180" s="172"/>
      <c r="J180" s="173">
        <f>ROUND(I180*H180,2)</f>
        <v>0</v>
      </c>
      <c r="K180" s="169" t="s">
        <v>191</v>
      </c>
      <c r="L180" s="34"/>
      <c r="M180" s="174" t="s">
        <v>1</v>
      </c>
      <c r="N180" s="175" t="s">
        <v>44</v>
      </c>
      <c r="O180" s="59"/>
      <c r="P180" s="176">
        <f>O180*H180</f>
        <v>0</v>
      </c>
      <c r="Q180" s="176">
        <v>0</v>
      </c>
      <c r="R180" s="176">
        <f>Q180*H180</f>
        <v>0</v>
      </c>
      <c r="S180" s="176">
        <v>0</v>
      </c>
      <c r="T180" s="177">
        <f>S180*H180</f>
        <v>0</v>
      </c>
      <c r="U180" s="33"/>
      <c r="V180" s="33"/>
      <c r="W180" s="33"/>
      <c r="X180" s="33"/>
      <c r="Y180" s="33"/>
      <c r="Z180" s="33"/>
      <c r="AA180" s="33"/>
      <c r="AB180" s="33"/>
      <c r="AC180" s="33"/>
      <c r="AD180" s="33"/>
      <c r="AE180" s="33"/>
      <c r="AR180" s="178" t="s">
        <v>192</v>
      </c>
      <c r="AT180" s="178" t="s">
        <v>187</v>
      </c>
      <c r="AU180" s="178" t="s">
        <v>88</v>
      </c>
      <c r="AY180" s="18" t="s">
        <v>184</v>
      </c>
      <c r="BE180" s="179">
        <f>IF(N180="základní",J180,0)</f>
        <v>0</v>
      </c>
      <c r="BF180" s="179">
        <f>IF(N180="snížená",J180,0)</f>
        <v>0</v>
      </c>
      <c r="BG180" s="179">
        <f>IF(N180="zákl. přenesená",J180,0)</f>
        <v>0</v>
      </c>
      <c r="BH180" s="179">
        <f>IF(N180="sníž. přenesená",J180,0)</f>
        <v>0</v>
      </c>
      <c r="BI180" s="179">
        <f>IF(N180="nulová",J180,0)</f>
        <v>0</v>
      </c>
      <c r="BJ180" s="18" t="s">
        <v>86</v>
      </c>
      <c r="BK180" s="179">
        <f>ROUND(I180*H180,2)</f>
        <v>0</v>
      </c>
      <c r="BL180" s="18" t="s">
        <v>192</v>
      </c>
      <c r="BM180" s="178" t="s">
        <v>2018</v>
      </c>
    </row>
    <row r="181" spans="1:65" s="2" customFormat="1" ht="24.2" customHeight="1">
      <c r="A181" s="33"/>
      <c r="B181" s="166"/>
      <c r="C181" s="200" t="s">
        <v>310</v>
      </c>
      <c r="D181" s="200" t="s">
        <v>213</v>
      </c>
      <c r="E181" s="201" t="s">
        <v>2019</v>
      </c>
      <c r="F181" s="202" t="s">
        <v>2020</v>
      </c>
      <c r="G181" s="203" t="s">
        <v>286</v>
      </c>
      <c r="H181" s="204">
        <v>100</v>
      </c>
      <c r="I181" s="205"/>
      <c r="J181" s="206">
        <f>ROUND(I181*H181,2)</f>
        <v>0</v>
      </c>
      <c r="K181" s="202" t="s">
        <v>191</v>
      </c>
      <c r="L181" s="207"/>
      <c r="M181" s="208" t="s">
        <v>1</v>
      </c>
      <c r="N181" s="209" t="s">
        <v>44</v>
      </c>
      <c r="O181" s="59"/>
      <c r="P181" s="176">
        <f>O181*H181</f>
        <v>0</v>
      </c>
      <c r="Q181" s="176">
        <v>4.7E-2</v>
      </c>
      <c r="R181" s="176">
        <f>Q181*H181</f>
        <v>4.7</v>
      </c>
      <c r="S181" s="176">
        <v>0</v>
      </c>
      <c r="T181" s="177">
        <f>S181*H181</f>
        <v>0</v>
      </c>
      <c r="U181" s="33"/>
      <c r="V181" s="33"/>
      <c r="W181" s="33"/>
      <c r="X181" s="33"/>
      <c r="Y181" s="33"/>
      <c r="Z181" s="33"/>
      <c r="AA181" s="33"/>
      <c r="AB181" s="33"/>
      <c r="AC181" s="33"/>
      <c r="AD181" s="33"/>
      <c r="AE181" s="33"/>
      <c r="AR181" s="178" t="s">
        <v>217</v>
      </c>
      <c r="AT181" s="178" t="s">
        <v>213</v>
      </c>
      <c r="AU181" s="178" t="s">
        <v>88</v>
      </c>
      <c r="AY181" s="18" t="s">
        <v>184</v>
      </c>
      <c r="BE181" s="179">
        <f>IF(N181="základní",J181,0)</f>
        <v>0</v>
      </c>
      <c r="BF181" s="179">
        <f>IF(N181="snížená",J181,0)</f>
        <v>0</v>
      </c>
      <c r="BG181" s="179">
        <f>IF(N181="zákl. přenesená",J181,0)</f>
        <v>0</v>
      </c>
      <c r="BH181" s="179">
        <f>IF(N181="sníž. přenesená",J181,0)</f>
        <v>0</v>
      </c>
      <c r="BI181" s="179">
        <f>IF(N181="nulová",J181,0)</f>
        <v>0</v>
      </c>
      <c r="BJ181" s="18" t="s">
        <v>86</v>
      </c>
      <c r="BK181" s="179">
        <f>ROUND(I181*H181,2)</f>
        <v>0</v>
      </c>
      <c r="BL181" s="18" t="s">
        <v>192</v>
      </c>
      <c r="BM181" s="178" t="s">
        <v>2021</v>
      </c>
    </row>
    <row r="182" spans="1:65" s="2" customFormat="1" ht="14.45" customHeight="1">
      <c r="A182" s="33"/>
      <c r="B182" s="166"/>
      <c r="C182" s="167" t="s">
        <v>314</v>
      </c>
      <c r="D182" s="167" t="s">
        <v>187</v>
      </c>
      <c r="E182" s="168" t="s">
        <v>2022</v>
      </c>
      <c r="F182" s="169" t="s">
        <v>2023</v>
      </c>
      <c r="G182" s="170" t="s">
        <v>228</v>
      </c>
      <c r="H182" s="171">
        <v>2.2949999999999999</v>
      </c>
      <c r="I182" s="172"/>
      <c r="J182" s="173">
        <f>ROUND(I182*H182,2)</f>
        <v>0</v>
      </c>
      <c r="K182" s="169" t="s">
        <v>1</v>
      </c>
      <c r="L182" s="34"/>
      <c r="M182" s="174" t="s">
        <v>1</v>
      </c>
      <c r="N182" s="175" t="s">
        <v>44</v>
      </c>
      <c r="O182" s="59"/>
      <c r="P182" s="176">
        <f>O182*H182</f>
        <v>0</v>
      </c>
      <c r="Q182" s="176">
        <v>0</v>
      </c>
      <c r="R182" s="176">
        <f>Q182*H182</f>
        <v>0</v>
      </c>
      <c r="S182" s="176">
        <v>0</v>
      </c>
      <c r="T182" s="177">
        <f>S182*H182</f>
        <v>0</v>
      </c>
      <c r="U182" s="33"/>
      <c r="V182" s="33"/>
      <c r="W182" s="33"/>
      <c r="X182" s="33"/>
      <c r="Y182" s="33"/>
      <c r="Z182" s="33"/>
      <c r="AA182" s="33"/>
      <c r="AB182" s="33"/>
      <c r="AC182" s="33"/>
      <c r="AD182" s="33"/>
      <c r="AE182" s="33"/>
      <c r="AR182" s="178" t="s">
        <v>192</v>
      </c>
      <c r="AT182" s="178" t="s">
        <v>187</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2024</v>
      </c>
    </row>
    <row r="183" spans="1:65" s="13" customFormat="1" ht="11.25">
      <c r="B183" s="184"/>
      <c r="D183" s="180" t="s">
        <v>196</v>
      </c>
      <c r="E183" s="185" t="s">
        <v>1</v>
      </c>
      <c r="F183" s="186" t="s">
        <v>2025</v>
      </c>
      <c r="H183" s="187">
        <v>1.125</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3" customFormat="1" ht="11.25">
      <c r="B184" s="184"/>
      <c r="D184" s="180" t="s">
        <v>196</v>
      </c>
      <c r="E184" s="185" t="s">
        <v>1</v>
      </c>
      <c r="F184" s="186" t="s">
        <v>2026</v>
      </c>
      <c r="H184" s="187">
        <v>1.17</v>
      </c>
      <c r="I184" s="188"/>
      <c r="L184" s="184"/>
      <c r="M184" s="189"/>
      <c r="N184" s="190"/>
      <c r="O184" s="190"/>
      <c r="P184" s="190"/>
      <c r="Q184" s="190"/>
      <c r="R184" s="190"/>
      <c r="S184" s="190"/>
      <c r="T184" s="191"/>
      <c r="AT184" s="185" t="s">
        <v>196</v>
      </c>
      <c r="AU184" s="185" t="s">
        <v>88</v>
      </c>
      <c r="AV184" s="13" t="s">
        <v>88</v>
      </c>
      <c r="AW184" s="13" t="s">
        <v>36</v>
      </c>
      <c r="AX184" s="13" t="s">
        <v>79</v>
      </c>
      <c r="AY184" s="185" t="s">
        <v>184</v>
      </c>
    </row>
    <row r="185" spans="1:65" s="14" customFormat="1" ht="11.25">
      <c r="B185" s="192"/>
      <c r="D185" s="180" t="s">
        <v>196</v>
      </c>
      <c r="E185" s="193" t="s">
        <v>1</v>
      </c>
      <c r="F185" s="194" t="s">
        <v>212</v>
      </c>
      <c r="H185" s="195">
        <v>2.2949999999999999</v>
      </c>
      <c r="I185" s="196"/>
      <c r="L185" s="192"/>
      <c r="M185" s="197"/>
      <c r="N185" s="198"/>
      <c r="O185" s="198"/>
      <c r="P185" s="198"/>
      <c r="Q185" s="198"/>
      <c r="R185" s="198"/>
      <c r="S185" s="198"/>
      <c r="T185" s="199"/>
      <c r="AT185" s="193" t="s">
        <v>196</v>
      </c>
      <c r="AU185" s="193" t="s">
        <v>88</v>
      </c>
      <c r="AV185" s="14" t="s">
        <v>192</v>
      </c>
      <c r="AW185" s="14" t="s">
        <v>36</v>
      </c>
      <c r="AX185" s="14" t="s">
        <v>86</v>
      </c>
      <c r="AY185" s="193" t="s">
        <v>184</v>
      </c>
    </row>
    <row r="186" spans="1:65" s="2" customFormat="1" ht="14.45" customHeight="1">
      <c r="A186" s="33"/>
      <c r="B186" s="166"/>
      <c r="C186" s="200" t="s">
        <v>320</v>
      </c>
      <c r="D186" s="200" t="s">
        <v>213</v>
      </c>
      <c r="E186" s="201" t="s">
        <v>2027</v>
      </c>
      <c r="F186" s="202" t="s">
        <v>2028</v>
      </c>
      <c r="G186" s="203" t="s">
        <v>228</v>
      </c>
      <c r="H186" s="204">
        <v>2.2949999999999999</v>
      </c>
      <c r="I186" s="205"/>
      <c r="J186" s="206">
        <f>ROUND(I186*H186,2)</f>
        <v>0</v>
      </c>
      <c r="K186" s="202" t="s">
        <v>1</v>
      </c>
      <c r="L186" s="207"/>
      <c r="M186" s="208" t="s">
        <v>1</v>
      </c>
      <c r="N186" s="209" t="s">
        <v>44</v>
      </c>
      <c r="O186" s="59"/>
      <c r="P186" s="176">
        <f>O186*H186</f>
        <v>0</v>
      </c>
      <c r="Q186" s="176">
        <v>2.4289999999999998</v>
      </c>
      <c r="R186" s="176">
        <f>Q186*H186</f>
        <v>5.5745549999999993</v>
      </c>
      <c r="S186" s="176">
        <v>0</v>
      </c>
      <c r="T186" s="177">
        <f>S186*H186</f>
        <v>0</v>
      </c>
      <c r="U186" s="33"/>
      <c r="V186" s="33"/>
      <c r="W186" s="33"/>
      <c r="X186" s="33"/>
      <c r="Y186" s="33"/>
      <c r="Z186" s="33"/>
      <c r="AA186" s="33"/>
      <c r="AB186" s="33"/>
      <c r="AC186" s="33"/>
      <c r="AD186" s="33"/>
      <c r="AE186" s="33"/>
      <c r="AR186" s="178" t="s">
        <v>217</v>
      </c>
      <c r="AT186" s="178" t="s">
        <v>213</v>
      </c>
      <c r="AU186" s="178" t="s">
        <v>88</v>
      </c>
      <c r="AY186" s="18" t="s">
        <v>184</v>
      </c>
      <c r="BE186" s="179">
        <f>IF(N186="základní",J186,0)</f>
        <v>0</v>
      </c>
      <c r="BF186" s="179">
        <f>IF(N186="snížená",J186,0)</f>
        <v>0</v>
      </c>
      <c r="BG186" s="179">
        <f>IF(N186="zákl. přenesená",J186,0)</f>
        <v>0</v>
      </c>
      <c r="BH186" s="179">
        <f>IF(N186="sníž. přenesená",J186,0)</f>
        <v>0</v>
      </c>
      <c r="BI186" s="179">
        <f>IF(N186="nulová",J186,0)</f>
        <v>0</v>
      </c>
      <c r="BJ186" s="18" t="s">
        <v>86</v>
      </c>
      <c r="BK186" s="179">
        <f>ROUND(I186*H186,2)</f>
        <v>0</v>
      </c>
      <c r="BL186" s="18" t="s">
        <v>192</v>
      </c>
      <c r="BM186" s="178" t="s">
        <v>2029</v>
      </c>
    </row>
    <row r="187" spans="1:65" s="2" customFormat="1" ht="14.45" customHeight="1">
      <c r="A187" s="33"/>
      <c r="B187" s="166"/>
      <c r="C187" s="200" t="s">
        <v>324</v>
      </c>
      <c r="D187" s="200" t="s">
        <v>213</v>
      </c>
      <c r="E187" s="201" t="s">
        <v>2030</v>
      </c>
      <c r="F187" s="202" t="s">
        <v>2031</v>
      </c>
      <c r="G187" s="203" t="s">
        <v>200</v>
      </c>
      <c r="H187" s="204">
        <v>15.3</v>
      </c>
      <c r="I187" s="205"/>
      <c r="J187" s="206">
        <f>ROUND(I187*H187,2)</f>
        <v>0</v>
      </c>
      <c r="K187" s="202" t="s">
        <v>1</v>
      </c>
      <c r="L187" s="207"/>
      <c r="M187" s="208" t="s">
        <v>1</v>
      </c>
      <c r="N187" s="209" t="s">
        <v>44</v>
      </c>
      <c r="O187" s="59"/>
      <c r="P187" s="176">
        <f>O187*H187</f>
        <v>0</v>
      </c>
      <c r="Q187" s="176">
        <v>0</v>
      </c>
      <c r="R187" s="176">
        <f>Q187*H187</f>
        <v>0</v>
      </c>
      <c r="S187" s="176">
        <v>0</v>
      </c>
      <c r="T187" s="177">
        <f>S187*H187</f>
        <v>0</v>
      </c>
      <c r="U187" s="33"/>
      <c r="V187" s="33"/>
      <c r="W187" s="33"/>
      <c r="X187" s="33"/>
      <c r="Y187" s="33"/>
      <c r="Z187" s="33"/>
      <c r="AA187" s="33"/>
      <c r="AB187" s="33"/>
      <c r="AC187" s="33"/>
      <c r="AD187" s="33"/>
      <c r="AE187" s="33"/>
      <c r="AR187" s="178" t="s">
        <v>217</v>
      </c>
      <c r="AT187" s="178" t="s">
        <v>213</v>
      </c>
      <c r="AU187" s="178" t="s">
        <v>88</v>
      </c>
      <c r="AY187" s="18" t="s">
        <v>184</v>
      </c>
      <c r="BE187" s="179">
        <f>IF(N187="základní",J187,0)</f>
        <v>0</v>
      </c>
      <c r="BF187" s="179">
        <f>IF(N187="snížená",J187,0)</f>
        <v>0</v>
      </c>
      <c r="BG187" s="179">
        <f>IF(N187="zákl. přenesená",J187,0)</f>
        <v>0</v>
      </c>
      <c r="BH187" s="179">
        <f>IF(N187="sníž. přenesená",J187,0)</f>
        <v>0</v>
      </c>
      <c r="BI187" s="179">
        <f>IF(N187="nulová",J187,0)</f>
        <v>0</v>
      </c>
      <c r="BJ187" s="18" t="s">
        <v>86</v>
      </c>
      <c r="BK187" s="179">
        <f>ROUND(I187*H187,2)</f>
        <v>0</v>
      </c>
      <c r="BL187" s="18" t="s">
        <v>192</v>
      </c>
      <c r="BM187" s="178" t="s">
        <v>2032</v>
      </c>
    </row>
    <row r="188" spans="1:65" s="13" customFormat="1" ht="11.25">
      <c r="B188" s="184"/>
      <c r="D188" s="180" t="s">
        <v>196</v>
      </c>
      <c r="E188" s="185" t="s">
        <v>1</v>
      </c>
      <c r="F188" s="186" t="s">
        <v>2033</v>
      </c>
      <c r="H188" s="187">
        <v>7.5</v>
      </c>
      <c r="I188" s="188"/>
      <c r="L188" s="184"/>
      <c r="M188" s="189"/>
      <c r="N188" s="190"/>
      <c r="O188" s="190"/>
      <c r="P188" s="190"/>
      <c r="Q188" s="190"/>
      <c r="R188" s="190"/>
      <c r="S188" s="190"/>
      <c r="T188" s="191"/>
      <c r="AT188" s="185" t="s">
        <v>196</v>
      </c>
      <c r="AU188" s="185" t="s">
        <v>88</v>
      </c>
      <c r="AV188" s="13" t="s">
        <v>88</v>
      </c>
      <c r="AW188" s="13" t="s">
        <v>36</v>
      </c>
      <c r="AX188" s="13" t="s">
        <v>79</v>
      </c>
      <c r="AY188" s="185" t="s">
        <v>184</v>
      </c>
    </row>
    <row r="189" spans="1:65" s="13" customFormat="1" ht="11.25">
      <c r="B189" s="184"/>
      <c r="D189" s="180" t="s">
        <v>196</v>
      </c>
      <c r="E189" s="185" t="s">
        <v>1</v>
      </c>
      <c r="F189" s="186" t="s">
        <v>2034</v>
      </c>
      <c r="H189" s="187">
        <v>7.8</v>
      </c>
      <c r="I189" s="188"/>
      <c r="L189" s="184"/>
      <c r="M189" s="189"/>
      <c r="N189" s="190"/>
      <c r="O189" s="190"/>
      <c r="P189" s="190"/>
      <c r="Q189" s="190"/>
      <c r="R189" s="190"/>
      <c r="S189" s="190"/>
      <c r="T189" s="191"/>
      <c r="AT189" s="185" t="s">
        <v>196</v>
      </c>
      <c r="AU189" s="185" t="s">
        <v>88</v>
      </c>
      <c r="AV189" s="13" t="s">
        <v>88</v>
      </c>
      <c r="AW189" s="13" t="s">
        <v>36</v>
      </c>
      <c r="AX189" s="13" t="s">
        <v>79</v>
      </c>
      <c r="AY189" s="185" t="s">
        <v>184</v>
      </c>
    </row>
    <row r="190" spans="1:65" s="14" customFormat="1" ht="11.25">
      <c r="B190" s="192"/>
      <c r="D190" s="180" t="s">
        <v>196</v>
      </c>
      <c r="E190" s="193" t="s">
        <v>1</v>
      </c>
      <c r="F190" s="194" t="s">
        <v>212</v>
      </c>
      <c r="H190" s="195">
        <v>15.3</v>
      </c>
      <c r="I190" s="196"/>
      <c r="L190" s="192"/>
      <c r="M190" s="197"/>
      <c r="N190" s="198"/>
      <c r="O190" s="198"/>
      <c r="P190" s="198"/>
      <c r="Q190" s="198"/>
      <c r="R190" s="198"/>
      <c r="S190" s="198"/>
      <c r="T190" s="199"/>
      <c r="AT190" s="193" t="s">
        <v>196</v>
      </c>
      <c r="AU190" s="193" t="s">
        <v>88</v>
      </c>
      <c r="AV190" s="14" t="s">
        <v>192</v>
      </c>
      <c r="AW190" s="14" t="s">
        <v>36</v>
      </c>
      <c r="AX190" s="14" t="s">
        <v>86</v>
      </c>
      <c r="AY190" s="193" t="s">
        <v>184</v>
      </c>
    </row>
    <row r="191" spans="1:65" s="2" customFormat="1" ht="24.2" customHeight="1">
      <c r="A191" s="33"/>
      <c r="B191" s="166"/>
      <c r="C191" s="167" t="s">
        <v>331</v>
      </c>
      <c r="D191" s="167" t="s">
        <v>187</v>
      </c>
      <c r="E191" s="168" t="s">
        <v>1902</v>
      </c>
      <c r="F191" s="169" t="s">
        <v>1903</v>
      </c>
      <c r="G191" s="170" t="s">
        <v>228</v>
      </c>
      <c r="H191" s="171">
        <v>2.5649999999999999</v>
      </c>
      <c r="I191" s="172"/>
      <c r="J191" s="173">
        <f>ROUND(I191*H191,2)</f>
        <v>0</v>
      </c>
      <c r="K191" s="169" t="s">
        <v>191</v>
      </c>
      <c r="L191" s="34"/>
      <c r="M191" s="174" t="s">
        <v>1</v>
      </c>
      <c r="N191" s="175" t="s">
        <v>44</v>
      </c>
      <c r="O191" s="59"/>
      <c r="P191" s="176">
        <f>O191*H191</f>
        <v>0</v>
      </c>
      <c r="Q191" s="176">
        <v>0</v>
      </c>
      <c r="R191" s="176">
        <f>Q191*H191</f>
        <v>0</v>
      </c>
      <c r="S191" s="176">
        <v>0</v>
      </c>
      <c r="T191" s="177">
        <f>S191*H191</f>
        <v>0</v>
      </c>
      <c r="U191" s="33"/>
      <c r="V191" s="33"/>
      <c r="W191" s="33"/>
      <c r="X191" s="33"/>
      <c r="Y191" s="33"/>
      <c r="Z191" s="33"/>
      <c r="AA191" s="33"/>
      <c r="AB191" s="33"/>
      <c r="AC191" s="33"/>
      <c r="AD191" s="33"/>
      <c r="AE191" s="33"/>
      <c r="AR191" s="178" t="s">
        <v>192</v>
      </c>
      <c r="AT191" s="178" t="s">
        <v>187</v>
      </c>
      <c r="AU191" s="178" t="s">
        <v>88</v>
      </c>
      <c r="AY191" s="18" t="s">
        <v>184</v>
      </c>
      <c r="BE191" s="179">
        <f>IF(N191="základní",J191,0)</f>
        <v>0</v>
      </c>
      <c r="BF191" s="179">
        <f>IF(N191="snížená",J191,0)</f>
        <v>0</v>
      </c>
      <c r="BG191" s="179">
        <f>IF(N191="zákl. přenesená",J191,0)</f>
        <v>0</v>
      </c>
      <c r="BH191" s="179">
        <f>IF(N191="sníž. přenesená",J191,0)</f>
        <v>0</v>
      </c>
      <c r="BI191" s="179">
        <f>IF(N191="nulová",J191,0)</f>
        <v>0</v>
      </c>
      <c r="BJ191" s="18" t="s">
        <v>86</v>
      </c>
      <c r="BK191" s="179">
        <f>ROUND(I191*H191,2)</f>
        <v>0</v>
      </c>
      <c r="BL191" s="18" t="s">
        <v>192</v>
      </c>
      <c r="BM191" s="178" t="s">
        <v>2035</v>
      </c>
    </row>
    <row r="192" spans="1:65" s="13" customFormat="1" ht="11.25">
      <c r="B192" s="184"/>
      <c r="D192" s="180" t="s">
        <v>196</v>
      </c>
      <c r="E192" s="185" t="s">
        <v>1</v>
      </c>
      <c r="F192" s="186" t="s">
        <v>2036</v>
      </c>
      <c r="H192" s="187">
        <v>2.5649999999999999</v>
      </c>
      <c r="I192" s="188"/>
      <c r="L192" s="184"/>
      <c r="M192" s="189"/>
      <c r="N192" s="190"/>
      <c r="O192" s="190"/>
      <c r="P192" s="190"/>
      <c r="Q192" s="190"/>
      <c r="R192" s="190"/>
      <c r="S192" s="190"/>
      <c r="T192" s="191"/>
      <c r="AT192" s="185" t="s">
        <v>196</v>
      </c>
      <c r="AU192" s="185" t="s">
        <v>88</v>
      </c>
      <c r="AV192" s="13" t="s">
        <v>88</v>
      </c>
      <c r="AW192" s="13" t="s">
        <v>36</v>
      </c>
      <c r="AX192" s="13" t="s">
        <v>86</v>
      </c>
      <c r="AY192" s="185" t="s">
        <v>184</v>
      </c>
    </row>
    <row r="193" spans="1:65" s="2" customFormat="1" ht="24.2" customHeight="1">
      <c r="A193" s="33"/>
      <c r="B193" s="166"/>
      <c r="C193" s="167" t="s">
        <v>335</v>
      </c>
      <c r="D193" s="167" t="s">
        <v>187</v>
      </c>
      <c r="E193" s="168" t="s">
        <v>829</v>
      </c>
      <c r="F193" s="169" t="s">
        <v>830</v>
      </c>
      <c r="G193" s="170" t="s">
        <v>228</v>
      </c>
      <c r="H193" s="171">
        <v>20</v>
      </c>
      <c r="I193" s="172"/>
      <c r="J193" s="173">
        <f>ROUND(I193*H193,2)</f>
        <v>0</v>
      </c>
      <c r="K193" s="169" t="s">
        <v>191</v>
      </c>
      <c r="L193" s="34"/>
      <c r="M193" s="174" t="s">
        <v>1</v>
      </c>
      <c r="N193" s="175" t="s">
        <v>44</v>
      </c>
      <c r="O193" s="59"/>
      <c r="P193" s="176">
        <f>O193*H193</f>
        <v>0</v>
      </c>
      <c r="Q193" s="176">
        <v>0</v>
      </c>
      <c r="R193" s="176">
        <f>Q193*H193</f>
        <v>0</v>
      </c>
      <c r="S193" s="176">
        <v>0</v>
      </c>
      <c r="T193" s="177">
        <f>S193*H193</f>
        <v>0</v>
      </c>
      <c r="U193" s="33"/>
      <c r="V193" s="33"/>
      <c r="W193" s="33"/>
      <c r="X193" s="33"/>
      <c r="Y193" s="33"/>
      <c r="Z193" s="33"/>
      <c r="AA193" s="33"/>
      <c r="AB193" s="33"/>
      <c r="AC193" s="33"/>
      <c r="AD193" s="33"/>
      <c r="AE193" s="33"/>
      <c r="AR193" s="178" t="s">
        <v>192</v>
      </c>
      <c r="AT193" s="178" t="s">
        <v>187</v>
      </c>
      <c r="AU193" s="178" t="s">
        <v>88</v>
      </c>
      <c r="AY193" s="18" t="s">
        <v>184</v>
      </c>
      <c r="BE193" s="179">
        <f>IF(N193="základní",J193,0)</f>
        <v>0</v>
      </c>
      <c r="BF193" s="179">
        <f>IF(N193="snížená",J193,0)</f>
        <v>0</v>
      </c>
      <c r="BG193" s="179">
        <f>IF(N193="zákl. přenesená",J193,0)</f>
        <v>0</v>
      </c>
      <c r="BH193" s="179">
        <f>IF(N193="sníž. přenesená",J193,0)</f>
        <v>0</v>
      </c>
      <c r="BI193" s="179">
        <f>IF(N193="nulová",J193,0)</f>
        <v>0</v>
      </c>
      <c r="BJ193" s="18" t="s">
        <v>86</v>
      </c>
      <c r="BK193" s="179">
        <f>ROUND(I193*H193,2)</f>
        <v>0</v>
      </c>
      <c r="BL193" s="18" t="s">
        <v>192</v>
      </c>
      <c r="BM193" s="178" t="s">
        <v>2037</v>
      </c>
    </row>
    <row r="194" spans="1:65" s="13" customFormat="1" ht="11.25">
      <c r="B194" s="184"/>
      <c r="D194" s="180" t="s">
        <v>196</v>
      </c>
      <c r="E194" s="185" t="s">
        <v>1</v>
      </c>
      <c r="F194" s="186" t="s">
        <v>2038</v>
      </c>
      <c r="H194" s="187">
        <v>20</v>
      </c>
      <c r="I194" s="188"/>
      <c r="L194" s="184"/>
      <c r="M194" s="189"/>
      <c r="N194" s="190"/>
      <c r="O194" s="190"/>
      <c r="P194" s="190"/>
      <c r="Q194" s="190"/>
      <c r="R194" s="190"/>
      <c r="S194" s="190"/>
      <c r="T194" s="191"/>
      <c r="AT194" s="185" t="s">
        <v>196</v>
      </c>
      <c r="AU194" s="185" t="s">
        <v>88</v>
      </c>
      <c r="AV194" s="13" t="s">
        <v>88</v>
      </c>
      <c r="AW194" s="13" t="s">
        <v>36</v>
      </c>
      <c r="AX194" s="13" t="s">
        <v>86</v>
      </c>
      <c r="AY194" s="185" t="s">
        <v>184</v>
      </c>
    </row>
    <row r="195" spans="1:65" s="2" customFormat="1" ht="24.2" customHeight="1">
      <c r="A195" s="33"/>
      <c r="B195" s="166"/>
      <c r="C195" s="167" t="s">
        <v>340</v>
      </c>
      <c r="D195" s="167" t="s">
        <v>187</v>
      </c>
      <c r="E195" s="168" t="s">
        <v>1906</v>
      </c>
      <c r="F195" s="169" t="s">
        <v>1907</v>
      </c>
      <c r="G195" s="170" t="s">
        <v>228</v>
      </c>
      <c r="H195" s="171">
        <v>145</v>
      </c>
      <c r="I195" s="172"/>
      <c r="J195" s="173">
        <f>ROUND(I195*H195,2)</f>
        <v>0</v>
      </c>
      <c r="K195" s="169" t="s">
        <v>191</v>
      </c>
      <c r="L195" s="34"/>
      <c r="M195" s="174" t="s">
        <v>1</v>
      </c>
      <c r="N195" s="175" t="s">
        <v>44</v>
      </c>
      <c r="O195" s="59"/>
      <c r="P195" s="176">
        <f>O195*H195</f>
        <v>0</v>
      </c>
      <c r="Q195" s="176">
        <v>0</v>
      </c>
      <c r="R195" s="176">
        <f>Q195*H195</f>
        <v>0</v>
      </c>
      <c r="S195" s="176">
        <v>0</v>
      </c>
      <c r="T195" s="177">
        <f>S195*H195</f>
        <v>0</v>
      </c>
      <c r="U195" s="33"/>
      <c r="V195" s="33"/>
      <c r="W195" s="33"/>
      <c r="X195" s="33"/>
      <c r="Y195" s="33"/>
      <c r="Z195" s="33"/>
      <c r="AA195" s="33"/>
      <c r="AB195" s="33"/>
      <c r="AC195" s="33"/>
      <c r="AD195" s="33"/>
      <c r="AE195" s="33"/>
      <c r="AR195" s="178" t="s">
        <v>192</v>
      </c>
      <c r="AT195" s="178" t="s">
        <v>187</v>
      </c>
      <c r="AU195" s="178" t="s">
        <v>88</v>
      </c>
      <c r="AY195" s="18" t="s">
        <v>184</v>
      </c>
      <c r="BE195" s="179">
        <f>IF(N195="základní",J195,0)</f>
        <v>0</v>
      </c>
      <c r="BF195" s="179">
        <f>IF(N195="snížená",J195,0)</f>
        <v>0</v>
      </c>
      <c r="BG195" s="179">
        <f>IF(N195="zákl. přenesená",J195,0)</f>
        <v>0</v>
      </c>
      <c r="BH195" s="179">
        <f>IF(N195="sníž. přenesená",J195,0)</f>
        <v>0</v>
      </c>
      <c r="BI195" s="179">
        <f>IF(N195="nulová",J195,0)</f>
        <v>0</v>
      </c>
      <c r="BJ195" s="18" t="s">
        <v>86</v>
      </c>
      <c r="BK195" s="179">
        <f>ROUND(I195*H195,2)</f>
        <v>0</v>
      </c>
      <c r="BL195" s="18" t="s">
        <v>192</v>
      </c>
      <c r="BM195" s="178" t="s">
        <v>2039</v>
      </c>
    </row>
    <row r="196" spans="1:65" s="13" customFormat="1" ht="11.25">
      <c r="B196" s="184"/>
      <c r="D196" s="180" t="s">
        <v>196</v>
      </c>
      <c r="E196" s="185" t="s">
        <v>1</v>
      </c>
      <c r="F196" s="186" t="s">
        <v>2040</v>
      </c>
      <c r="H196" s="187">
        <v>110</v>
      </c>
      <c r="I196" s="188"/>
      <c r="L196" s="184"/>
      <c r="M196" s="189"/>
      <c r="N196" s="190"/>
      <c r="O196" s="190"/>
      <c r="P196" s="190"/>
      <c r="Q196" s="190"/>
      <c r="R196" s="190"/>
      <c r="S196" s="190"/>
      <c r="T196" s="191"/>
      <c r="AT196" s="185" t="s">
        <v>196</v>
      </c>
      <c r="AU196" s="185" t="s">
        <v>88</v>
      </c>
      <c r="AV196" s="13" t="s">
        <v>88</v>
      </c>
      <c r="AW196" s="13" t="s">
        <v>36</v>
      </c>
      <c r="AX196" s="13" t="s">
        <v>79</v>
      </c>
      <c r="AY196" s="185" t="s">
        <v>184</v>
      </c>
    </row>
    <row r="197" spans="1:65" s="13" customFormat="1" ht="11.25">
      <c r="B197" s="184"/>
      <c r="D197" s="180" t="s">
        <v>196</v>
      </c>
      <c r="E197" s="185" t="s">
        <v>1</v>
      </c>
      <c r="F197" s="186" t="s">
        <v>2041</v>
      </c>
      <c r="H197" s="187">
        <v>35</v>
      </c>
      <c r="I197" s="188"/>
      <c r="L197" s="184"/>
      <c r="M197" s="189"/>
      <c r="N197" s="190"/>
      <c r="O197" s="190"/>
      <c r="P197" s="190"/>
      <c r="Q197" s="190"/>
      <c r="R197" s="190"/>
      <c r="S197" s="190"/>
      <c r="T197" s="191"/>
      <c r="AT197" s="185" t="s">
        <v>196</v>
      </c>
      <c r="AU197" s="185" t="s">
        <v>88</v>
      </c>
      <c r="AV197" s="13" t="s">
        <v>88</v>
      </c>
      <c r="AW197" s="13" t="s">
        <v>36</v>
      </c>
      <c r="AX197" s="13" t="s">
        <v>79</v>
      </c>
      <c r="AY197" s="185" t="s">
        <v>184</v>
      </c>
    </row>
    <row r="198" spans="1:65" s="14" customFormat="1" ht="11.25">
      <c r="B198" s="192"/>
      <c r="D198" s="180" t="s">
        <v>196</v>
      </c>
      <c r="E198" s="193" t="s">
        <v>1</v>
      </c>
      <c r="F198" s="194" t="s">
        <v>212</v>
      </c>
      <c r="H198" s="195">
        <v>145</v>
      </c>
      <c r="I198" s="196"/>
      <c r="L198" s="192"/>
      <c r="M198" s="197"/>
      <c r="N198" s="198"/>
      <c r="O198" s="198"/>
      <c r="P198" s="198"/>
      <c r="Q198" s="198"/>
      <c r="R198" s="198"/>
      <c r="S198" s="198"/>
      <c r="T198" s="199"/>
      <c r="AT198" s="193" t="s">
        <v>196</v>
      </c>
      <c r="AU198" s="193" t="s">
        <v>88</v>
      </c>
      <c r="AV198" s="14" t="s">
        <v>192</v>
      </c>
      <c r="AW198" s="14" t="s">
        <v>36</v>
      </c>
      <c r="AX198" s="14" t="s">
        <v>86</v>
      </c>
      <c r="AY198" s="193" t="s">
        <v>184</v>
      </c>
    </row>
    <row r="199" spans="1:65" s="12" customFormat="1" ht="25.9" customHeight="1">
      <c r="B199" s="153"/>
      <c r="D199" s="154" t="s">
        <v>78</v>
      </c>
      <c r="E199" s="155" t="s">
        <v>553</v>
      </c>
      <c r="F199" s="155" t="s">
        <v>554</v>
      </c>
      <c r="I199" s="156"/>
      <c r="J199" s="157">
        <f>BK199</f>
        <v>0</v>
      </c>
      <c r="L199" s="153"/>
      <c r="M199" s="158"/>
      <c r="N199" s="159"/>
      <c r="O199" s="159"/>
      <c r="P199" s="160">
        <f>SUM(P200:P239)</f>
        <v>0</v>
      </c>
      <c r="Q199" s="159"/>
      <c r="R199" s="160">
        <f>SUM(R200:R239)</f>
        <v>0</v>
      </c>
      <c r="S199" s="159"/>
      <c r="T199" s="161">
        <f>SUM(T200:T239)</f>
        <v>0</v>
      </c>
      <c r="AR199" s="154" t="s">
        <v>192</v>
      </c>
      <c r="AT199" s="162" t="s">
        <v>78</v>
      </c>
      <c r="AU199" s="162" t="s">
        <v>79</v>
      </c>
      <c r="AY199" s="154" t="s">
        <v>184</v>
      </c>
      <c r="BK199" s="163">
        <f>SUM(BK200:BK239)</f>
        <v>0</v>
      </c>
    </row>
    <row r="200" spans="1:65" s="2" customFormat="1" ht="49.15" customHeight="1">
      <c r="A200" s="33"/>
      <c r="B200" s="166"/>
      <c r="C200" s="167" t="s">
        <v>347</v>
      </c>
      <c r="D200" s="167" t="s">
        <v>187</v>
      </c>
      <c r="E200" s="168" t="s">
        <v>556</v>
      </c>
      <c r="F200" s="169" t="s">
        <v>557</v>
      </c>
      <c r="G200" s="170" t="s">
        <v>216</v>
      </c>
      <c r="H200" s="171">
        <v>211.86099999999999</v>
      </c>
      <c r="I200" s="172"/>
      <c r="J200" s="173">
        <f>ROUND(I200*H200,2)</f>
        <v>0</v>
      </c>
      <c r="K200" s="169" t="s">
        <v>191</v>
      </c>
      <c r="L200" s="34"/>
      <c r="M200" s="174" t="s">
        <v>1</v>
      </c>
      <c r="N200" s="175" t="s">
        <v>44</v>
      </c>
      <c r="O200" s="59"/>
      <c r="P200" s="176">
        <f>O200*H200</f>
        <v>0</v>
      </c>
      <c r="Q200" s="176">
        <v>0</v>
      </c>
      <c r="R200" s="176">
        <f>Q200*H200</f>
        <v>0</v>
      </c>
      <c r="S200" s="176">
        <v>0</v>
      </c>
      <c r="T200" s="177">
        <f>S200*H200</f>
        <v>0</v>
      </c>
      <c r="U200" s="33"/>
      <c r="V200" s="33"/>
      <c r="W200" s="33"/>
      <c r="X200" s="33"/>
      <c r="Y200" s="33"/>
      <c r="Z200" s="33"/>
      <c r="AA200" s="33"/>
      <c r="AB200" s="33"/>
      <c r="AC200" s="33"/>
      <c r="AD200" s="33"/>
      <c r="AE200" s="33"/>
      <c r="AR200" s="178" t="s">
        <v>558</v>
      </c>
      <c r="AT200" s="178" t="s">
        <v>187</v>
      </c>
      <c r="AU200" s="178" t="s">
        <v>86</v>
      </c>
      <c r="AY200" s="18" t="s">
        <v>184</v>
      </c>
      <c r="BE200" s="179">
        <f>IF(N200="základní",J200,0)</f>
        <v>0</v>
      </c>
      <c r="BF200" s="179">
        <f>IF(N200="snížená",J200,0)</f>
        <v>0</v>
      </c>
      <c r="BG200" s="179">
        <f>IF(N200="zákl. přenesená",J200,0)</f>
        <v>0</v>
      </c>
      <c r="BH200" s="179">
        <f>IF(N200="sníž. přenesená",J200,0)</f>
        <v>0</v>
      </c>
      <c r="BI200" s="179">
        <f>IF(N200="nulová",J200,0)</f>
        <v>0</v>
      </c>
      <c r="BJ200" s="18" t="s">
        <v>86</v>
      </c>
      <c r="BK200" s="179">
        <f>ROUND(I200*H200,2)</f>
        <v>0</v>
      </c>
      <c r="BL200" s="18" t="s">
        <v>558</v>
      </c>
      <c r="BM200" s="178" t="s">
        <v>2042</v>
      </c>
    </row>
    <row r="201" spans="1:65" s="2" customFormat="1" ht="19.5">
      <c r="A201" s="33"/>
      <c r="B201" s="34"/>
      <c r="C201" s="33"/>
      <c r="D201" s="180" t="s">
        <v>194</v>
      </c>
      <c r="E201" s="33"/>
      <c r="F201" s="181" t="s">
        <v>560</v>
      </c>
      <c r="G201" s="33"/>
      <c r="H201" s="33"/>
      <c r="I201" s="102"/>
      <c r="J201" s="33"/>
      <c r="K201" s="33"/>
      <c r="L201" s="34"/>
      <c r="M201" s="182"/>
      <c r="N201" s="183"/>
      <c r="O201" s="59"/>
      <c r="P201" s="59"/>
      <c r="Q201" s="59"/>
      <c r="R201" s="59"/>
      <c r="S201" s="59"/>
      <c r="T201" s="60"/>
      <c r="U201" s="33"/>
      <c r="V201" s="33"/>
      <c r="W201" s="33"/>
      <c r="X201" s="33"/>
      <c r="Y201" s="33"/>
      <c r="Z201" s="33"/>
      <c r="AA201" s="33"/>
      <c r="AB201" s="33"/>
      <c r="AC201" s="33"/>
      <c r="AD201" s="33"/>
      <c r="AE201" s="33"/>
      <c r="AT201" s="18" t="s">
        <v>194</v>
      </c>
      <c r="AU201" s="18" t="s">
        <v>86</v>
      </c>
    </row>
    <row r="202" spans="1:65" s="13" customFormat="1" ht="11.25">
      <c r="B202" s="184"/>
      <c r="D202" s="180" t="s">
        <v>196</v>
      </c>
      <c r="E202" s="185" t="s">
        <v>1</v>
      </c>
      <c r="F202" s="186" t="s">
        <v>2043</v>
      </c>
      <c r="H202" s="187">
        <v>12.69</v>
      </c>
      <c r="I202" s="188"/>
      <c r="L202" s="184"/>
      <c r="M202" s="189"/>
      <c r="N202" s="190"/>
      <c r="O202" s="190"/>
      <c r="P202" s="190"/>
      <c r="Q202" s="190"/>
      <c r="R202" s="190"/>
      <c r="S202" s="190"/>
      <c r="T202" s="191"/>
      <c r="AT202" s="185" t="s">
        <v>196</v>
      </c>
      <c r="AU202" s="185" t="s">
        <v>86</v>
      </c>
      <c r="AV202" s="13" t="s">
        <v>88</v>
      </c>
      <c r="AW202" s="13" t="s">
        <v>36</v>
      </c>
      <c r="AX202" s="13" t="s">
        <v>79</v>
      </c>
      <c r="AY202" s="185" t="s">
        <v>184</v>
      </c>
    </row>
    <row r="203" spans="1:65" s="13" customFormat="1" ht="11.25">
      <c r="B203" s="184"/>
      <c r="D203" s="180" t="s">
        <v>196</v>
      </c>
      <c r="E203" s="185" t="s">
        <v>1</v>
      </c>
      <c r="F203" s="186" t="s">
        <v>2044</v>
      </c>
      <c r="H203" s="187">
        <v>81.585999999999999</v>
      </c>
      <c r="I203" s="188"/>
      <c r="L203" s="184"/>
      <c r="M203" s="189"/>
      <c r="N203" s="190"/>
      <c r="O203" s="190"/>
      <c r="P203" s="190"/>
      <c r="Q203" s="190"/>
      <c r="R203" s="190"/>
      <c r="S203" s="190"/>
      <c r="T203" s="191"/>
      <c r="AT203" s="185" t="s">
        <v>196</v>
      </c>
      <c r="AU203" s="185" t="s">
        <v>86</v>
      </c>
      <c r="AV203" s="13" t="s">
        <v>88</v>
      </c>
      <c r="AW203" s="13" t="s">
        <v>36</v>
      </c>
      <c r="AX203" s="13" t="s">
        <v>79</v>
      </c>
      <c r="AY203" s="185" t="s">
        <v>184</v>
      </c>
    </row>
    <row r="204" spans="1:65" s="13" customFormat="1" ht="11.25">
      <c r="B204" s="184"/>
      <c r="D204" s="180" t="s">
        <v>196</v>
      </c>
      <c r="E204" s="185" t="s">
        <v>1</v>
      </c>
      <c r="F204" s="186" t="s">
        <v>2045</v>
      </c>
      <c r="H204" s="187">
        <v>80.438000000000002</v>
      </c>
      <c r="I204" s="188"/>
      <c r="L204" s="184"/>
      <c r="M204" s="189"/>
      <c r="N204" s="190"/>
      <c r="O204" s="190"/>
      <c r="P204" s="190"/>
      <c r="Q204" s="190"/>
      <c r="R204" s="190"/>
      <c r="S204" s="190"/>
      <c r="T204" s="191"/>
      <c r="AT204" s="185" t="s">
        <v>196</v>
      </c>
      <c r="AU204" s="185" t="s">
        <v>86</v>
      </c>
      <c r="AV204" s="13" t="s">
        <v>88</v>
      </c>
      <c r="AW204" s="13" t="s">
        <v>36</v>
      </c>
      <c r="AX204" s="13" t="s">
        <v>79</v>
      </c>
      <c r="AY204" s="185" t="s">
        <v>184</v>
      </c>
    </row>
    <row r="205" spans="1:65" s="13" customFormat="1" ht="11.25">
      <c r="B205" s="184"/>
      <c r="D205" s="180" t="s">
        <v>196</v>
      </c>
      <c r="E205" s="185" t="s">
        <v>1</v>
      </c>
      <c r="F205" s="186" t="s">
        <v>2046</v>
      </c>
      <c r="H205" s="187">
        <v>37.146999999999998</v>
      </c>
      <c r="I205" s="188"/>
      <c r="L205" s="184"/>
      <c r="M205" s="189"/>
      <c r="N205" s="190"/>
      <c r="O205" s="190"/>
      <c r="P205" s="190"/>
      <c r="Q205" s="190"/>
      <c r="R205" s="190"/>
      <c r="S205" s="190"/>
      <c r="T205" s="191"/>
      <c r="AT205" s="185" t="s">
        <v>196</v>
      </c>
      <c r="AU205" s="185" t="s">
        <v>86</v>
      </c>
      <c r="AV205" s="13" t="s">
        <v>88</v>
      </c>
      <c r="AW205" s="13" t="s">
        <v>36</v>
      </c>
      <c r="AX205" s="13" t="s">
        <v>79</v>
      </c>
      <c r="AY205" s="185" t="s">
        <v>184</v>
      </c>
    </row>
    <row r="206" spans="1:65" s="14" customFormat="1" ht="11.25">
      <c r="B206" s="192"/>
      <c r="D206" s="180" t="s">
        <v>196</v>
      </c>
      <c r="E206" s="193" t="s">
        <v>1</v>
      </c>
      <c r="F206" s="194" t="s">
        <v>212</v>
      </c>
      <c r="H206" s="195">
        <v>211.86099999999999</v>
      </c>
      <c r="I206" s="196"/>
      <c r="L206" s="192"/>
      <c r="M206" s="197"/>
      <c r="N206" s="198"/>
      <c r="O206" s="198"/>
      <c r="P206" s="198"/>
      <c r="Q206" s="198"/>
      <c r="R206" s="198"/>
      <c r="S206" s="198"/>
      <c r="T206" s="199"/>
      <c r="AT206" s="193" t="s">
        <v>196</v>
      </c>
      <c r="AU206" s="193" t="s">
        <v>86</v>
      </c>
      <c r="AV206" s="14" t="s">
        <v>192</v>
      </c>
      <c r="AW206" s="14" t="s">
        <v>36</v>
      </c>
      <c r="AX206" s="14" t="s">
        <v>86</v>
      </c>
      <c r="AY206" s="193" t="s">
        <v>184</v>
      </c>
    </row>
    <row r="207" spans="1:65" s="2" customFormat="1" ht="49.15" customHeight="1">
      <c r="A207" s="33"/>
      <c r="B207" s="166"/>
      <c r="C207" s="167" t="s">
        <v>354</v>
      </c>
      <c r="D207" s="167" t="s">
        <v>187</v>
      </c>
      <c r="E207" s="168" t="s">
        <v>567</v>
      </c>
      <c r="F207" s="169" t="s">
        <v>568</v>
      </c>
      <c r="G207" s="170" t="s">
        <v>216</v>
      </c>
      <c r="H207" s="171">
        <v>127.565</v>
      </c>
      <c r="I207" s="172"/>
      <c r="J207" s="173">
        <f>ROUND(I207*H207,2)</f>
        <v>0</v>
      </c>
      <c r="K207" s="169" t="s">
        <v>191</v>
      </c>
      <c r="L207" s="34"/>
      <c r="M207" s="174" t="s">
        <v>1</v>
      </c>
      <c r="N207" s="175" t="s">
        <v>44</v>
      </c>
      <c r="O207" s="59"/>
      <c r="P207" s="176">
        <f>O207*H207</f>
        <v>0</v>
      </c>
      <c r="Q207" s="176">
        <v>0</v>
      </c>
      <c r="R207" s="176">
        <f>Q207*H207</f>
        <v>0</v>
      </c>
      <c r="S207" s="176">
        <v>0</v>
      </c>
      <c r="T207" s="177">
        <f>S207*H207</f>
        <v>0</v>
      </c>
      <c r="U207" s="33"/>
      <c r="V207" s="33"/>
      <c r="W207" s="33"/>
      <c r="X207" s="33"/>
      <c r="Y207" s="33"/>
      <c r="Z207" s="33"/>
      <c r="AA207" s="33"/>
      <c r="AB207" s="33"/>
      <c r="AC207" s="33"/>
      <c r="AD207" s="33"/>
      <c r="AE207" s="33"/>
      <c r="AR207" s="178" t="s">
        <v>558</v>
      </c>
      <c r="AT207" s="178" t="s">
        <v>187</v>
      </c>
      <c r="AU207" s="178" t="s">
        <v>86</v>
      </c>
      <c r="AY207" s="18" t="s">
        <v>184</v>
      </c>
      <c r="BE207" s="179">
        <f>IF(N207="základní",J207,0)</f>
        <v>0</v>
      </c>
      <c r="BF207" s="179">
        <f>IF(N207="snížená",J207,0)</f>
        <v>0</v>
      </c>
      <c r="BG207" s="179">
        <f>IF(N207="zákl. přenesená",J207,0)</f>
        <v>0</v>
      </c>
      <c r="BH207" s="179">
        <f>IF(N207="sníž. přenesená",J207,0)</f>
        <v>0</v>
      </c>
      <c r="BI207" s="179">
        <f>IF(N207="nulová",J207,0)</f>
        <v>0</v>
      </c>
      <c r="BJ207" s="18" t="s">
        <v>86</v>
      </c>
      <c r="BK207" s="179">
        <f>ROUND(I207*H207,2)</f>
        <v>0</v>
      </c>
      <c r="BL207" s="18" t="s">
        <v>558</v>
      </c>
      <c r="BM207" s="178" t="s">
        <v>2047</v>
      </c>
    </row>
    <row r="208" spans="1:65" s="2" customFormat="1" ht="19.5">
      <c r="A208" s="33"/>
      <c r="B208" s="34"/>
      <c r="C208" s="33"/>
      <c r="D208" s="180" t="s">
        <v>194</v>
      </c>
      <c r="E208" s="33"/>
      <c r="F208" s="181" t="s">
        <v>560</v>
      </c>
      <c r="G208" s="33"/>
      <c r="H208" s="33"/>
      <c r="I208" s="102"/>
      <c r="J208" s="33"/>
      <c r="K208" s="33"/>
      <c r="L208" s="34"/>
      <c r="M208" s="182"/>
      <c r="N208" s="183"/>
      <c r="O208" s="59"/>
      <c r="P208" s="59"/>
      <c r="Q208" s="59"/>
      <c r="R208" s="59"/>
      <c r="S208" s="59"/>
      <c r="T208" s="60"/>
      <c r="U208" s="33"/>
      <c r="V208" s="33"/>
      <c r="W208" s="33"/>
      <c r="X208" s="33"/>
      <c r="Y208" s="33"/>
      <c r="Z208" s="33"/>
      <c r="AA208" s="33"/>
      <c r="AB208" s="33"/>
      <c r="AC208" s="33"/>
      <c r="AD208" s="33"/>
      <c r="AE208" s="33"/>
      <c r="AT208" s="18" t="s">
        <v>194</v>
      </c>
      <c r="AU208" s="18" t="s">
        <v>86</v>
      </c>
    </row>
    <row r="209" spans="1:65" s="13" customFormat="1" ht="11.25">
      <c r="B209" s="184"/>
      <c r="D209" s="180" t="s">
        <v>196</v>
      </c>
      <c r="E209" s="185" t="s">
        <v>1</v>
      </c>
      <c r="F209" s="186" t="s">
        <v>2048</v>
      </c>
      <c r="H209" s="187">
        <v>127.565</v>
      </c>
      <c r="I209" s="188"/>
      <c r="L209" s="184"/>
      <c r="M209" s="189"/>
      <c r="N209" s="190"/>
      <c r="O209" s="190"/>
      <c r="P209" s="190"/>
      <c r="Q209" s="190"/>
      <c r="R209" s="190"/>
      <c r="S209" s="190"/>
      <c r="T209" s="191"/>
      <c r="AT209" s="185" t="s">
        <v>196</v>
      </c>
      <c r="AU209" s="185" t="s">
        <v>86</v>
      </c>
      <c r="AV209" s="13" t="s">
        <v>88</v>
      </c>
      <c r="AW209" s="13" t="s">
        <v>36</v>
      </c>
      <c r="AX209" s="13" t="s">
        <v>86</v>
      </c>
      <c r="AY209" s="185" t="s">
        <v>184</v>
      </c>
    </row>
    <row r="210" spans="1:65" s="2" customFormat="1" ht="62.65" customHeight="1">
      <c r="A210" s="33"/>
      <c r="B210" s="166"/>
      <c r="C210" s="167" t="s">
        <v>359</v>
      </c>
      <c r="D210" s="167" t="s">
        <v>187</v>
      </c>
      <c r="E210" s="168" t="s">
        <v>589</v>
      </c>
      <c r="F210" s="169" t="s">
        <v>590</v>
      </c>
      <c r="G210" s="170" t="s">
        <v>216</v>
      </c>
      <c r="H210" s="171">
        <v>65.367999999999995</v>
      </c>
      <c r="I210" s="172"/>
      <c r="J210" s="173">
        <f>ROUND(I210*H210,2)</f>
        <v>0</v>
      </c>
      <c r="K210" s="169" t="s">
        <v>191</v>
      </c>
      <c r="L210" s="34"/>
      <c r="M210" s="174" t="s">
        <v>1</v>
      </c>
      <c r="N210" s="175" t="s">
        <v>44</v>
      </c>
      <c r="O210" s="59"/>
      <c r="P210" s="176">
        <f>O210*H210</f>
        <v>0</v>
      </c>
      <c r="Q210" s="176">
        <v>0</v>
      </c>
      <c r="R210" s="176">
        <f>Q210*H210</f>
        <v>0</v>
      </c>
      <c r="S210" s="176">
        <v>0</v>
      </c>
      <c r="T210" s="177">
        <f>S210*H210</f>
        <v>0</v>
      </c>
      <c r="U210" s="33"/>
      <c r="V210" s="33"/>
      <c r="W210" s="33"/>
      <c r="X210" s="33"/>
      <c r="Y210" s="33"/>
      <c r="Z210" s="33"/>
      <c r="AA210" s="33"/>
      <c r="AB210" s="33"/>
      <c r="AC210" s="33"/>
      <c r="AD210" s="33"/>
      <c r="AE210" s="33"/>
      <c r="AR210" s="178" t="s">
        <v>558</v>
      </c>
      <c r="AT210" s="178" t="s">
        <v>187</v>
      </c>
      <c r="AU210" s="178" t="s">
        <v>86</v>
      </c>
      <c r="AY210" s="18" t="s">
        <v>184</v>
      </c>
      <c r="BE210" s="179">
        <f>IF(N210="základní",J210,0)</f>
        <v>0</v>
      </c>
      <c r="BF210" s="179">
        <f>IF(N210="snížená",J210,0)</f>
        <v>0</v>
      </c>
      <c r="BG210" s="179">
        <f>IF(N210="zákl. přenesená",J210,0)</f>
        <v>0</v>
      </c>
      <c r="BH210" s="179">
        <f>IF(N210="sníž. přenesená",J210,0)</f>
        <v>0</v>
      </c>
      <c r="BI210" s="179">
        <f>IF(N210="nulová",J210,0)</f>
        <v>0</v>
      </c>
      <c r="BJ210" s="18" t="s">
        <v>86</v>
      </c>
      <c r="BK210" s="179">
        <f>ROUND(I210*H210,2)</f>
        <v>0</v>
      </c>
      <c r="BL210" s="18" t="s">
        <v>558</v>
      </c>
      <c r="BM210" s="178" t="s">
        <v>2049</v>
      </c>
    </row>
    <row r="211" spans="1:65" s="2" customFormat="1" ht="19.5">
      <c r="A211" s="33"/>
      <c r="B211" s="34"/>
      <c r="C211" s="33"/>
      <c r="D211" s="180" t="s">
        <v>194</v>
      </c>
      <c r="E211" s="33"/>
      <c r="F211" s="181" t="s">
        <v>560</v>
      </c>
      <c r="G211" s="33"/>
      <c r="H211" s="33"/>
      <c r="I211" s="102"/>
      <c r="J211" s="33"/>
      <c r="K211" s="33"/>
      <c r="L211" s="34"/>
      <c r="M211" s="182"/>
      <c r="N211" s="183"/>
      <c r="O211" s="59"/>
      <c r="P211" s="59"/>
      <c r="Q211" s="59"/>
      <c r="R211" s="59"/>
      <c r="S211" s="59"/>
      <c r="T211" s="60"/>
      <c r="U211" s="33"/>
      <c r="V211" s="33"/>
      <c r="W211" s="33"/>
      <c r="X211" s="33"/>
      <c r="Y211" s="33"/>
      <c r="Z211" s="33"/>
      <c r="AA211" s="33"/>
      <c r="AB211" s="33"/>
      <c r="AC211" s="33"/>
      <c r="AD211" s="33"/>
      <c r="AE211" s="33"/>
      <c r="AT211" s="18" t="s">
        <v>194</v>
      </c>
      <c r="AU211" s="18" t="s">
        <v>86</v>
      </c>
    </row>
    <row r="212" spans="1:65" s="13" customFormat="1" ht="22.5">
      <c r="B212" s="184"/>
      <c r="D212" s="180" t="s">
        <v>196</v>
      </c>
      <c r="E212" s="185" t="s">
        <v>1</v>
      </c>
      <c r="F212" s="186" t="s">
        <v>2050</v>
      </c>
      <c r="H212" s="187">
        <v>5.96</v>
      </c>
      <c r="I212" s="188"/>
      <c r="L212" s="184"/>
      <c r="M212" s="189"/>
      <c r="N212" s="190"/>
      <c r="O212" s="190"/>
      <c r="P212" s="190"/>
      <c r="Q212" s="190"/>
      <c r="R212" s="190"/>
      <c r="S212" s="190"/>
      <c r="T212" s="191"/>
      <c r="AT212" s="185" t="s">
        <v>196</v>
      </c>
      <c r="AU212" s="185" t="s">
        <v>86</v>
      </c>
      <c r="AV212" s="13" t="s">
        <v>88</v>
      </c>
      <c r="AW212" s="13" t="s">
        <v>36</v>
      </c>
      <c r="AX212" s="13" t="s">
        <v>79</v>
      </c>
      <c r="AY212" s="185" t="s">
        <v>184</v>
      </c>
    </row>
    <row r="213" spans="1:65" s="13" customFormat="1" ht="11.25">
      <c r="B213" s="184"/>
      <c r="D213" s="180" t="s">
        <v>196</v>
      </c>
      <c r="E213" s="185" t="s">
        <v>1</v>
      </c>
      <c r="F213" s="186" t="s">
        <v>2051</v>
      </c>
      <c r="H213" s="187">
        <v>9.9990000000000006</v>
      </c>
      <c r="I213" s="188"/>
      <c r="L213" s="184"/>
      <c r="M213" s="189"/>
      <c r="N213" s="190"/>
      <c r="O213" s="190"/>
      <c r="P213" s="190"/>
      <c r="Q213" s="190"/>
      <c r="R213" s="190"/>
      <c r="S213" s="190"/>
      <c r="T213" s="191"/>
      <c r="AT213" s="185" t="s">
        <v>196</v>
      </c>
      <c r="AU213" s="185" t="s">
        <v>86</v>
      </c>
      <c r="AV213" s="13" t="s">
        <v>88</v>
      </c>
      <c r="AW213" s="13" t="s">
        <v>36</v>
      </c>
      <c r="AX213" s="13" t="s">
        <v>79</v>
      </c>
      <c r="AY213" s="185" t="s">
        <v>184</v>
      </c>
    </row>
    <row r="214" spans="1:65" s="13" customFormat="1" ht="11.25">
      <c r="B214" s="184"/>
      <c r="D214" s="180" t="s">
        <v>196</v>
      </c>
      <c r="E214" s="185" t="s">
        <v>1</v>
      </c>
      <c r="F214" s="186" t="s">
        <v>2052</v>
      </c>
      <c r="H214" s="187">
        <v>13.332000000000001</v>
      </c>
      <c r="I214" s="188"/>
      <c r="L214" s="184"/>
      <c r="M214" s="189"/>
      <c r="N214" s="190"/>
      <c r="O214" s="190"/>
      <c r="P214" s="190"/>
      <c r="Q214" s="190"/>
      <c r="R214" s="190"/>
      <c r="S214" s="190"/>
      <c r="T214" s="191"/>
      <c r="AT214" s="185" t="s">
        <v>196</v>
      </c>
      <c r="AU214" s="185" t="s">
        <v>86</v>
      </c>
      <c r="AV214" s="13" t="s">
        <v>88</v>
      </c>
      <c r="AW214" s="13" t="s">
        <v>36</v>
      </c>
      <c r="AX214" s="13" t="s">
        <v>79</v>
      </c>
      <c r="AY214" s="185" t="s">
        <v>184</v>
      </c>
    </row>
    <row r="215" spans="1:65" s="13" customFormat="1" ht="11.25">
      <c r="B215" s="184"/>
      <c r="D215" s="180" t="s">
        <v>196</v>
      </c>
      <c r="E215" s="185" t="s">
        <v>1</v>
      </c>
      <c r="F215" s="186" t="s">
        <v>2053</v>
      </c>
      <c r="H215" s="187">
        <v>30.08</v>
      </c>
      <c r="I215" s="188"/>
      <c r="L215" s="184"/>
      <c r="M215" s="189"/>
      <c r="N215" s="190"/>
      <c r="O215" s="190"/>
      <c r="P215" s="190"/>
      <c r="Q215" s="190"/>
      <c r="R215" s="190"/>
      <c r="S215" s="190"/>
      <c r="T215" s="191"/>
      <c r="AT215" s="185" t="s">
        <v>196</v>
      </c>
      <c r="AU215" s="185" t="s">
        <v>86</v>
      </c>
      <c r="AV215" s="13" t="s">
        <v>88</v>
      </c>
      <c r="AW215" s="13" t="s">
        <v>36</v>
      </c>
      <c r="AX215" s="13" t="s">
        <v>79</v>
      </c>
      <c r="AY215" s="185" t="s">
        <v>184</v>
      </c>
    </row>
    <row r="216" spans="1:65" s="13" customFormat="1" ht="11.25">
      <c r="B216" s="184"/>
      <c r="D216" s="180" t="s">
        <v>196</v>
      </c>
      <c r="E216" s="185" t="s">
        <v>1</v>
      </c>
      <c r="F216" s="186" t="s">
        <v>2054</v>
      </c>
      <c r="H216" s="187">
        <v>5.2080000000000002</v>
      </c>
      <c r="I216" s="188"/>
      <c r="L216" s="184"/>
      <c r="M216" s="189"/>
      <c r="N216" s="190"/>
      <c r="O216" s="190"/>
      <c r="P216" s="190"/>
      <c r="Q216" s="190"/>
      <c r="R216" s="190"/>
      <c r="S216" s="190"/>
      <c r="T216" s="191"/>
      <c r="AT216" s="185" t="s">
        <v>196</v>
      </c>
      <c r="AU216" s="185" t="s">
        <v>86</v>
      </c>
      <c r="AV216" s="13" t="s">
        <v>88</v>
      </c>
      <c r="AW216" s="13" t="s">
        <v>36</v>
      </c>
      <c r="AX216" s="13" t="s">
        <v>79</v>
      </c>
      <c r="AY216" s="185" t="s">
        <v>184</v>
      </c>
    </row>
    <row r="217" spans="1:65" s="13" customFormat="1" ht="11.25">
      <c r="B217" s="184"/>
      <c r="D217" s="180" t="s">
        <v>196</v>
      </c>
      <c r="E217" s="185" t="s">
        <v>1</v>
      </c>
      <c r="F217" s="186" t="s">
        <v>2055</v>
      </c>
      <c r="H217" s="187">
        <v>6.9000000000000006E-2</v>
      </c>
      <c r="I217" s="188"/>
      <c r="L217" s="184"/>
      <c r="M217" s="189"/>
      <c r="N217" s="190"/>
      <c r="O217" s="190"/>
      <c r="P217" s="190"/>
      <c r="Q217" s="190"/>
      <c r="R217" s="190"/>
      <c r="S217" s="190"/>
      <c r="T217" s="191"/>
      <c r="AT217" s="185" t="s">
        <v>196</v>
      </c>
      <c r="AU217" s="185" t="s">
        <v>86</v>
      </c>
      <c r="AV217" s="13" t="s">
        <v>88</v>
      </c>
      <c r="AW217" s="13" t="s">
        <v>36</v>
      </c>
      <c r="AX217" s="13" t="s">
        <v>79</v>
      </c>
      <c r="AY217" s="185" t="s">
        <v>184</v>
      </c>
    </row>
    <row r="218" spans="1:65" s="13" customFormat="1" ht="11.25">
      <c r="B218" s="184"/>
      <c r="D218" s="180" t="s">
        <v>196</v>
      </c>
      <c r="E218" s="185" t="s">
        <v>1</v>
      </c>
      <c r="F218" s="186" t="s">
        <v>2056</v>
      </c>
      <c r="H218" s="187">
        <v>0.72</v>
      </c>
      <c r="I218" s="188"/>
      <c r="L218" s="184"/>
      <c r="M218" s="189"/>
      <c r="N218" s="190"/>
      <c r="O218" s="190"/>
      <c r="P218" s="190"/>
      <c r="Q218" s="190"/>
      <c r="R218" s="190"/>
      <c r="S218" s="190"/>
      <c r="T218" s="191"/>
      <c r="AT218" s="185" t="s">
        <v>196</v>
      </c>
      <c r="AU218" s="185" t="s">
        <v>86</v>
      </c>
      <c r="AV218" s="13" t="s">
        <v>88</v>
      </c>
      <c r="AW218" s="13" t="s">
        <v>36</v>
      </c>
      <c r="AX218" s="13" t="s">
        <v>79</v>
      </c>
      <c r="AY218" s="185" t="s">
        <v>184</v>
      </c>
    </row>
    <row r="219" spans="1:65" s="14" customFormat="1" ht="11.25">
      <c r="B219" s="192"/>
      <c r="D219" s="180" t="s">
        <v>196</v>
      </c>
      <c r="E219" s="193" t="s">
        <v>1</v>
      </c>
      <c r="F219" s="194" t="s">
        <v>212</v>
      </c>
      <c r="H219" s="195">
        <v>65.367999999999995</v>
      </c>
      <c r="I219" s="196"/>
      <c r="L219" s="192"/>
      <c r="M219" s="197"/>
      <c r="N219" s="198"/>
      <c r="O219" s="198"/>
      <c r="P219" s="198"/>
      <c r="Q219" s="198"/>
      <c r="R219" s="198"/>
      <c r="S219" s="198"/>
      <c r="T219" s="199"/>
      <c r="AT219" s="193" t="s">
        <v>196</v>
      </c>
      <c r="AU219" s="193" t="s">
        <v>86</v>
      </c>
      <c r="AV219" s="14" t="s">
        <v>192</v>
      </c>
      <c r="AW219" s="14" t="s">
        <v>36</v>
      </c>
      <c r="AX219" s="14" t="s">
        <v>86</v>
      </c>
      <c r="AY219" s="193" t="s">
        <v>184</v>
      </c>
    </row>
    <row r="220" spans="1:65" s="2" customFormat="1" ht="62.65" customHeight="1">
      <c r="A220" s="33"/>
      <c r="B220" s="166"/>
      <c r="C220" s="167" t="s">
        <v>363</v>
      </c>
      <c r="D220" s="167" t="s">
        <v>187</v>
      </c>
      <c r="E220" s="168" t="s">
        <v>615</v>
      </c>
      <c r="F220" s="169" t="s">
        <v>616</v>
      </c>
      <c r="G220" s="170" t="s">
        <v>216</v>
      </c>
      <c r="H220" s="171">
        <v>9.9</v>
      </c>
      <c r="I220" s="172"/>
      <c r="J220" s="173">
        <f>ROUND(I220*H220,2)</f>
        <v>0</v>
      </c>
      <c r="K220" s="169" t="s">
        <v>191</v>
      </c>
      <c r="L220" s="34"/>
      <c r="M220" s="174" t="s">
        <v>1</v>
      </c>
      <c r="N220" s="175" t="s">
        <v>44</v>
      </c>
      <c r="O220" s="59"/>
      <c r="P220" s="176">
        <f>O220*H220</f>
        <v>0</v>
      </c>
      <c r="Q220" s="176">
        <v>0</v>
      </c>
      <c r="R220" s="176">
        <f>Q220*H220</f>
        <v>0</v>
      </c>
      <c r="S220" s="176">
        <v>0</v>
      </c>
      <c r="T220" s="177">
        <f>S220*H220</f>
        <v>0</v>
      </c>
      <c r="U220" s="33"/>
      <c r="V220" s="33"/>
      <c r="W220" s="33"/>
      <c r="X220" s="33"/>
      <c r="Y220" s="33"/>
      <c r="Z220" s="33"/>
      <c r="AA220" s="33"/>
      <c r="AB220" s="33"/>
      <c r="AC220" s="33"/>
      <c r="AD220" s="33"/>
      <c r="AE220" s="33"/>
      <c r="AR220" s="178" t="s">
        <v>558</v>
      </c>
      <c r="AT220" s="178" t="s">
        <v>187</v>
      </c>
      <c r="AU220" s="178" t="s">
        <v>86</v>
      </c>
      <c r="AY220" s="18" t="s">
        <v>184</v>
      </c>
      <c r="BE220" s="179">
        <f>IF(N220="základní",J220,0)</f>
        <v>0</v>
      </c>
      <c r="BF220" s="179">
        <f>IF(N220="snížená",J220,0)</f>
        <v>0</v>
      </c>
      <c r="BG220" s="179">
        <f>IF(N220="zákl. přenesená",J220,0)</f>
        <v>0</v>
      </c>
      <c r="BH220" s="179">
        <f>IF(N220="sníž. přenesená",J220,0)</f>
        <v>0</v>
      </c>
      <c r="BI220" s="179">
        <f>IF(N220="nulová",J220,0)</f>
        <v>0</v>
      </c>
      <c r="BJ220" s="18" t="s">
        <v>86</v>
      </c>
      <c r="BK220" s="179">
        <f>ROUND(I220*H220,2)</f>
        <v>0</v>
      </c>
      <c r="BL220" s="18" t="s">
        <v>558</v>
      </c>
      <c r="BM220" s="178" t="s">
        <v>2057</v>
      </c>
    </row>
    <row r="221" spans="1:65" s="2" customFormat="1" ht="19.5">
      <c r="A221" s="33"/>
      <c r="B221" s="34"/>
      <c r="C221" s="33"/>
      <c r="D221" s="180" t="s">
        <v>194</v>
      </c>
      <c r="E221" s="33"/>
      <c r="F221" s="181" t="s">
        <v>560</v>
      </c>
      <c r="G221" s="33"/>
      <c r="H221" s="33"/>
      <c r="I221" s="102"/>
      <c r="J221" s="33"/>
      <c r="K221" s="33"/>
      <c r="L221" s="34"/>
      <c r="M221" s="182"/>
      <c r="N221" s="183"/>
      <c r="O221" s="59"/>
      <c r="P221" s="59"/>
      <c r="Q221" s="59"/>
      <c r="R221" s="59"/>
      <c r="S221" s="59"/>
      <c r="T221" s="60"/>
      <c r="U221" s="33"/>
      <c r="V221" s="33"/>
      <c r="W221" s="33"/>
      <c r="X221" s="33"/>
      <c r="Y221" s="33"/>
      <c r="Z221" s="33"/>
      <c r="AA221" s="33"/>
      <c r="AB221" s="33"/>
      <c r="AC221" s="33"/>
      <c r="AD221" s="33"/>
      <c r="AE221" s="33"/>
      <c r="AT221" s="18" t="s">
        <v>194</v>
      </c>
      <c r="AU221" s="18" t="s">
        <v>86</v>
      </c>
    </row>
    <row r="222" spans="1:65" s="13" customFormat="1" ht="11.25">
      <c r="B222" s="184"/>
      <c r="D222" s="180" t="s">
        <v>196</v>
      </c>
      <c r="E222" s="185" t="s">
        <v>1</v>
      </c>
      <c r="F222" s="186" t="s">
        <v>2058</v>
      </c>
      <c r="H222" s="187">
        <v>4.7</v>
      </c>
      <c r="I222" s="188"/>
      <c r="L222" s="184"/>
      <c r="M222" s="189"/>
      <c r="N222" s="190"/>
      <c r="O222" s="190"/>
      <c r="P222" s="190"/>
      <c r="Q222" s="190"/>
      <c r="R222" s="190"/>
      <c r="S222" s="190"/>
      <c r="T222" s="191"/>
      <c r="AT222" s="185" t="s">
        <v>196</v>
      </c>
      <c r="AU222" s="185" t="s">
        <v>86</v>
      </c>
      <c r="AV222" s="13" t="s">
        <v>88</v>
      </c>
      <c r="AW222" s="13" t="s">
        <v>36</v>
      </c>
      <c r="AX222" s="13" t="s">
        <v>79</v>
      </c>
      <c r="AY222" s="185" t="s">
        <v>184</v>
      </c>
    </row>
    <row r="223" spans="1:65" s="13" customFormat="1" ht="11.25">
      <c r="B223" s="184"/>
      <c r="D223" s="180" t="s">
        <v>196</v>
      </c>
      <c r="E223" s="185" t="s">
        <v>1</v>
      </c>
      <c r="F223" s="186" t="s">
        <v>2059</v>
      </c>
      <c r="H223" s="187">
        <v>5.2</v>
      </c>
      <c r="I223" s="188"/>
      <c r="L223" s="184"/>
      <c r="M223" s="189"/>
      <c r="N223" s="190"/>
      <c r="O223" s="190"/>
      <c r="P223" s="190"/>
      <c r="Q223" s="190"/>
      <c r="R223" s="190"/>
      <c r="S223" s="190"/>
      <c r="T223" s="191"/>
      <c r="AT223" s="185" t="s">
        <v>196</v>
      </c>
      <c r="AU223" s="185" t="s">
        <v>86</v>
      </c>
      <c r="AV223" s="13" t="s">
        <v>88</v>
      </c>
      <c r="AW223" s="13" t="s">
        <v>36</v>
      </c>
      <c r="AX223" s="13" t="s">
        <v>79</v>
      </c>
      <c r="AY223" s="185" t="s">
        <v>184</v>
      </c>
    </row>
    <row r="224" spans="1:65" s="14" customFormat="1" ht="11.25">
      <c r="B224" s="192"/>
      <c r="D224" s="180" t="s">
        <v>196</v>
      </c>
      <c r="E224" s="193" t="s">
        <v>1</v>
      </c>
      <c r="F224" s="194" t="s">
        <v>212</v>
      </c>
      <c r="H224" s="195">
        <v>9.9</v>
      </c>
      <c r="I224" s="196"/>
      <c r="L224" s="192"/>
      <c r="M224" s="197"/>
      <c r="N224" s="198"/>
      <c r="O224" s="198"/>
      <c r="P224" s="198"/>
      <c r="Q224" s="198"/>
      <c r="R224" s="198"/>
      <c r="S224" s="198"/>
      <c r="T224" s="199"/>
      <c r="AT224" s="193" t="s">
        <v>196</v>
      </c>
      <c r="AU224" s="193" t="s">
        <v>86</v>
      </c>
      <c r="AV224" s="14" t="s">
        <v>192</v>
      </c>
      <c r="AW224" s="14" t="s">
        <v>36</v>
      </c>
      <c r="AX224" s="14" t="s">
        <v>86</v>
      </c>
      <c r="AY224" s="193" t="s">
        <v>184</v>
      </c>
    </row>
    <row r="225" spans="1:65" s="2" customFormat="1" ht="62.65" customHeight="1">
      <c r="A225" s="33"/>
      <c r="B225" s="166"/>
      <c r="C225" s="167" t="s">
        <v>367</v>
      </c>
      <c r="D225" s="167" t="s">
        <v>187</v>
      </c>
      <c r="E225" s="168" t="s">
        <v>1824</v>
      </c>
      <c r="F225" s="169" t="s">
        <v>1825</v>
      </c>
      <c r="G225" s="170" t="s">
        <v>216</v>
      </c>
      <c r="H225" s="171">
        <v>21.3</v>
      </c>
      <c r="I225" s="172"/>
      <c r="J225" s="173">
        <f>ROUND(I225*H225,2)</f>
        <v>0</v>
      </c>
      <c r="K225" s="169" t="s">
        <v>191</v>
      </c>
      <c r="L225" s="34"/>
      <c r="M225" s="174" t="s">
        <v>1</v>
      </c>
      <c r="N225" s="175" t="s">
        <v>44</v>
      </c>
      <c r="O225" s="59"/>
      <c r="P225" s="176">
        <f>O225*H225</f>
        <v>0</v>
      </c>
      <c r="Q225" s="176">
        <v>0</v>
      </c>
      <c r="R225" s="176">
        <f>Q225*H225</f>
        <v>0</v>
      </c>
      <c r="S225" s="176">
        <v>0</v>
      </c>
      <c r="T225" s="177">
        <f>S225*H225</f>
        <v>0</v>
      </c>
      <c r="U225" s="33"/>
      <c r="V225" s="33"/>
      <c r="W225" s="33"/>
      <c r="X225" s="33"/>
      <c r="Y225" s="33"/>
      <c r="Z225" s="33"/>
      <c r="AA225" s="33"/>
      <c r="AB225" s="33"/>
      <c r="AC225" s="33"/>
      <c r="AD225" s="33"/>
      <c r="AE225" s="33"/>
      <c r="AR225" s="178" t="s">
        <v>558</v>
      </c>
      <c r="AT225" s="178" t="s">
        <v>187</v>
      </c>
      <c r="AU225" s="178" t="s">
        <v>86</v>
      </c>
      <c r="AY225" s="18" t="s">
        <v>184</v>
      </c>
      <c r="BE225" s="179">
        <f>IF(N225="základní",J225,0)</f>
        <v>0</v>
      </c>
      <c r="BF225" s="179">
        <f>IF(N225="snížená",J225,0)</f>
        <v>0</v>
      </c>
      <c r="BG225" s="179">
        <f>IF(N225="zákl. přenesená",J225,0)</f>
        <v>0</v>
      </c>
      <c r="BH225" s="179">
        <f>IF(N225="sníž. přenesená",J225,0)</f>
        <v>0</v>
      </c>
      <c r="BI225" s="179">
        <f>IF(N225="nulová",J225,0)</f>
        <v>0</v>
      </c>
      <c r="BJ225" s="18" t="s">
        <v>86</v>
      </c>
      <c r="BK225" s="179">
        <f>ROUND(I225*H225,2)</f>
        <v>0</v>
      </c>
      <c r="BL225" s="18" t="s">
        <v>558</v>
      </c>
      <c r="BM225" s="178" t="s">
        <v>2060</v>
      </c>
    </row>
    <row r="226" spans="1:65" s="2" customFormat="1" ht="19.5">
      <c r="A226" s="33"/>
      <c r="B226" s="34"/>
      <c r="C226" s="33"/>
      <c r="D226" s="180" t="s">
        <v>194</v>
      </c>
      <c r="E226" s="33"/>
      <c r="F226" s="181" t="s">
        <v>560</v>
      </c>
      <c r="G226" s="33"/>
      <c r="H226" s="33"/>
      <c r="I226" s="102"/>
      <c r="J226" s="33"/>
      <c r="K226" s="33"/>
      <c r="L226" s="34"/>
      <c r="M226" s="182"/>
      <c r="N226" s="183"/>
      <c r="O226" s="59"/>
      <c r="P226" s="59"/>
      <c r="Q226" s="59"/>
      <c r="R226" s="59"/>
      <c r="S226" s="59"/>
      <c r="T226" s="60"/>
      <c r="U226" s="33"/>
      <c r="V226" s="33"/>
      <c r="W226" s="33"/>
      <c r="X226" s="33"/>
      <c r="Y226" s="33"/>
      <c r="Z226" s="33"/>
      <c r="AA226" s="33"/>
      <c r="AB226" s="33"/>
      <c r="AC226" s="33"/>
      <c r="AD226" s="33"/>
      <c r="AE226" s="33"/>
      <c r="AT226" s="18" t="s">
        <v>194</v>
      </c>
      <c r="AU226" s="18" t="s">
        <v>86</v>
      </c>
    </row>
    <row r="227" spans="1:65" s="13" customFormat="1" ht="11.25">
      <c r="B227" s="184"/>
      <c r="D227" s="180" t="s">
        <v>196</v>
      </c>
      <c r="E227" s="185" t="s">
        <v>1</v>
      </c>
      <c r="F227" s="186" t="s">
        <v>2061</v>
      </c>
      <c r="H227" s="187">
        <v>21.3</v>
      </c>
      <c r="I227" s="188"/>
      <c r="L227" s="184"/>
      <c r="M227" s="189"/>
      <c r="N227" s="190"/>
      <c r="O227" s="190"/>
      <c r="P227" s="190"/>
      <c r="Q227" s="190"/>
      <c r="R227" s="190"/>
      <c r="S227" s="190"/>
      <c r="T227" s="191"/>
      <c r="AT227" s="185" t="s">
        <v>196</v>
      </c>
      <c r="AU227" s="185" t="s">
        <v>86</v>
      </c>
      <c r="AV227" s="13" t="s">
        <v>88</v>
      </c>
      <c r="AW227" s="13" t="s">
        <v>36</v>
      </c>
      <c r="AX227" s="13" t="s">
        <v>86</v>
      </c>
      <c r="AY227" s="185" t="s">
        <v>184</v>
      </c>
    </row>
    <row r="228" spans="1:65" s="2" customFormat="1" ht="24.2" customHeight="1">
      <c r="A228" s="33"/>
      <c r="B228" s="166"/>
      <c r="C228" s="167" t="s">
        <v>374</v>
      </c>
      <c r="D228" s="167" t="s">
        <v>187</v>
      </c>
      <c r="E228" s="168" t="s">
        <v>626</v>
      </c>
      <c r="F228" s="169" t="s">
        <v>627</v>
      </c>
      <c r="G228" s="170" t="s">
        <v>216</v>
      </c>
      <c r="H228" s="171">
        <v>29.291</v>
      </c>
      <c r="I228" s="172"/>
      <c r="J228" s="173">
        <f>ROUND(I228*H228,2)</f>
        <v>0</v>
      </c>
      <c r="K228" s="169" t="s">
        <v>191</v>
      </c>
      <c r="L228" s="34"/>
      <c r="M228" s="174" t="s">
        <v>1</v>
      </c>
      <c r="N228" s="175" t="s">
        <v>44</v>
      </c>
      <c r="O228" s="59"/>
      <c r="P228" s="176">
        <f>O228*H228</f>
        <v>0</v>
      </c>
      <c r="Q228" s="176">
        <v>0</v>
      </c>
      <c r="R228" s="176">
        <f>Q228*H228</f>
        <v>0</v>
      </c>
      <c r="S228" s="176">
        <v>0</v>
      </c>
      <c r="T228" s="177">
        <f>S228*H228</f>
        <v>0</v>
      </c>
      <c r="U228" s="33"/>
      <c r="V228" s="33"/>
      <c r="W228" s="33"/>
      <c r="X228" s="33"/>
      <c r="Y228" s="33"/>
      <c r="Z228" s="33"/>
      <c r="AA228" s="33"/>
      <c r="AB228" s="33"/>
      <c r="AC228" s="33"/>
      <c r="AD228" s="33"/>
      <c r="AE228" s="33"/>
      <c r="AR228" s="178" t="s">
        <v>558</v>
      </c>
      <c r="AT228" s="178" t="s">
        <v>187</v>
      </c>
      <c r="AU228" s="178" t="s">
        <v>86</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558</v>
      </c>
      <c r="BM228" s="178" t="s">
        <v>2062</v>
      </c>
    </row>
    <row r="229" spans="1:65" s="13" customFormat="1" ht="22.5">
      <c r="B229" s="184"/>
      <c r="D229" s="180" t="s">
        <v>196</v>
      </c>
      <c r="E229" s="185" t="s">
        <v>1</v>
      </c>
      <c r="F229" s="186" t="s">
        <v>2050</v>
      </c>
      <c r="H229" s="187">
        <v>5.96</v>
      </c>
      <c r="I229" s="188"/>
      <c r="L229" s="184"/>
      <c r="M229" s="189"/>
      <c r="N229" s="190"/>
      <c r="O229" s="190"/>
      <c r="P229" s="190"/>
      <c r="Q229" s="190"/>
      <c r="R229" s="190"/>
      <c r="S229" s="190"/>
      <c r="T229" s="191"/>
      <c r="AT229" s="185" t="s">
        <v>196</v>
      </c>
      <c r="AU229" s="185" t="s">
        <v>86</v>
      </c>
      <c r="AV229" s="13" t="s">
        <v>88</v>
      </c>
      <c r="AW229" s="13" t="s">
        <v>36</v>
      </c>
      <c r="AX229" s="13" t="s">
        <v>79</v>
      </c>
      <c r="AY229" s="185" t="s">
        <v>184</v>
      </c>
    </row>
    <row r="230" spans="1:65" s="13" customFormat="1" ht="11.25">
      <c r="B230" s="184"/>
      <c r="D230" s="180" t="s">
        <v>196</v>
      </c>
      <c r="E230" s="185" t="s">
        <v>1</v>
      </c>
      <c r="F230" s="186" t="s">
        <v>2051</v>
      </c>
      <c r="H230" s="187">
        <v>9.9990000000000006</v>
      </c>
      <c r="I230" s="188"/>
      <c r="L230" s="184"/>
      <c r="M230" s="189"/>
      <c r="N230" s="190"/>
      <c r="O230" s="190"/>
      <c r="P230" s="190"/>
      <c r="Q230" s="190"/>
      <c r="R230" s="190"/>
      <c r="S230" s="190"/>
      <c r="T230" s="191"/>
      <c r="AT230" s="185" t="s">
        <v>196</v>
      </c>
      <c r="AU230" s="185" t="s">
        <v>86</v>
      </c>
      <c r="AV230" s="13" t="s">
        <v>88</v>
      </c>
      <c r="AW230" s="13" t="s">
        <v>36</v>
      </c>
      <c r="AX230" s="13" t="s">
        <v>79</v>
      </c>
      <c r="AY230" s="185" t="s">
        <v>184</v>
      </c>
    </row>
    <row r="231" spans="1:65" s="13" customFormat="1" ht="11.25">
      <c r="B231" s="184"/>
      <c r="D231" s="180" t="s">
        <v>196</v>
      </c>
      <c r="E231" s="185" t="s">
        <v>1</v>
      </c>
      <c r="F231" s="186" t="s">
        <v>2052</v>
      </c>
      <c r="H231" s="187">
        <v>13.332000000000001</v>
      </c>
      <c r="I231" s="188"/>
      <c r="L231" s="184"/>
      <c r="M231" s="189"/>
      <c r="N231" s="190"/>
      <c r="O231" s="190"/>
      <c r="P231" s="190"/>
      <c r="Q231" s="190"/>
      <c r="R231" s="190"/>
      <c r="S231" s="190"/>
      <c r="T231" s="191"/>
      <c r="AT231" s="185" t="s">
        <v>196</v>
      </c>
      <c r="AU231" s="185" t="s">
        <v>86</v>
      </c>
      <c r="AV231" s="13" t="s">
        <v>88</v>
      </c>
      <c r="AW231" s="13" t="s">
        <v>36</v>
      </c>
      <c r="AX231" s="13" t="s">
        <v>79</v>
      </c>
      <c r="AY231" s="185" t="s">
        <v>184</v>
      </c>
    </row>
    <row r="232" spans="1:65" s="14" customFormat="1" ht="11.25">
      <c r="B232" s="192"/>
      <c r="D232" s="180" t="s">
        <v>196</v>
      </c>
      <c r="E232" s="193" t="s">
        <v>1</v>
      </c>
      <c r="F232" s="194" t="s">
        <v>212</v>
      </c>
      <c r="H232" s="195">
        <v>29.291</v>
      </c>
      <c r="I232" s="196"/>
      <c r="L232" s="192"/>
      <c r="M232" s="197"/>
      <c r="N232" s="198"/>
      <c r="O232" s="198"/>
      <c r="P232" s="198"/>
      <c r="Q232" s="198"/>
      <c r="R232" s="198"/>
      <c r="S232" s="198"/>
      <c r="T232" s="199"/>
      <c r="AT232" s="193" t="s">
        <v>196</v>
      </c>
      <c r="AU232" s="193" t="s">
        <v>86</v>
      </c>
      <c r="AV232" s="14" t="s">
        <v>192</v>
      </c>
      <c r="AW232" s="14" t="s">
        <v>36</v>
      </c>
      <c r="AX232" s="14" t="s">
        <v>86</v>
      </c>
      <c r="AY232" s="193" t="s">
        <v>184</v>
      </c>
    </row>
    <row r="233" spans="1:65" s="2" customFormat="1" ht="24.2" customHeight="1">
      <c r="A233" s="33"/>
      <c r="B233" s="166"/>
      <c r="C233" s="167" t="s">
        <v>379</v>
      </c>
      <c r="D233" s="167" t="s">
        <v>187</v>
      </c>
      <c r="E233" s="168" t="s">
        <v>887</v>
      </c>
      <c r="F233" s="169" t="s">
        <v>888</v>
      </c>
      <c r="G233" s="170" t="s">
        <v>286</v>
      </c>
      <c r="H233" s="171">
        <v>1</v>
      </c>
      <c r="I233" s="172"/>
      <c r="J233" s="173">
        <f>ROUND(I233*H233,2)</f>
        <v>0</v>
      </c>
      <c r="K233" s="169" t="s">
        <v>191</v>
      </c>
      <c r="L233" s="34"/>
      <c r="M233" s="174" t="s">
        <v>1</v>
      </c>
      <c r="N233" s="175" t="s">
        <v>44</v>
      </c>
      <c r="O233" s="59"/>
      <c r="P233" s="176">
        <f>O233*H233</f>
        <v>0</v>
      </c>
      <c r="Q233" s="176">
        <v>0</v>
      </c>
      <c r="R233" s="176">
        <f>Q233*H233</f>
        <v>0</v>
      </c>
      <c r="S233" s="176">
        <v>0</v>
      </c>
      <c r="T233" s="177">
        <f>S233*H233</f>
        <v>0</v>
      </c>
      <c r="U233" s="33"/>
      <c r="V233" s="33"/>
      <c r="W233" s="33"/>
      <c r="X233" s="33"/>
      <c r="Y233" s="33"/>
      <c r="Z233" s="33"/>
      <c r="AA233" s="33"/>
      <c r="AB233" s="33"/>
      <c r="AC233" s="33"/>
      <c r="AD233" s="33"/>
      <c r="AE233" s="33"/>
      <c r="AR233" s="178" t="s">
        <v>558</v>
      </c>
      <c r="AT233" s="178" t="s">
        <v>187</v>
      </c>
      <c r="AU233" s="178" t="s">
        <v>86</v>
      </c>
      <c r="AY233" s="18" t="s">
        <v>184</v>
      </c>
      <c r="BE233" s="179">
        <f>IF(N233="základní",J233,0)</f>
        <v>0</v>
      </c>
      <c r="BF233" s="179">
        <f>IF(N233="snížená",J233,0)</f>
        <v>0</v>
      </c>
      <c r="BG233" s="179">
        <f>IF(N233="zákl. přenesená",J233,0)</f>
        <v>0</v>
      </c>
      <c r="BH233" s="179">
        <f>IF(N233="sníž. přenesená",J233,0)</f>
        <v>0</v>
      </c>
      <c r="BI233" s="179">
        <f>IF(N233="nulová",J233,0)</f>
        <v>0</v>
      </c>
      <c r="BJ233" s="18" t="s">
        <v>86</v>
      </c>
      <c r="BK233" s="179">
        <f>ROUND(I233*H233,2)</f>
        <v>0</v>
      </c>
      <c r="BL233" s="18" t="s">
        <v>558</v>
      </c>
      <c r="BM233" s="178" t="s">
        <v>2063</v>
      </c>
    </row>
    <row r="234" spans="1:65" s="2" customFormat="1" ht="24.2" customHeight="1">
      <c r="A234" s="33"/>
      <c r="B234" s="166"/>
      <c r="C234" s="167" t="s">
        <v>387</v>
      </c>
      <c r="D234" s="167" t="s">
        <v>187</v>
      </c>
      <c r="E234" s="168" t="s">
        <v>631</v>
      </c>
      <c r="F234" s="169" t="s">
        <v>632</v>
      </c>
      <c r="G234" s="170" t="s">
        <v>286</v>
      </c>
      <c r="H234" s="171">
        <v>1</v>
      </c>
      <c r="I234" s="172"/>
      <c r="J234" s="173">
        <f>ROUND(I234*H234,2)</f>
        <v>0</v>
      </c>
      <c r="K234" s="169" t="s">
        <v>191</v>
      </c>
      <c r="L234" s="34"/>
      <c r="M234" s="174" t="s">
        <v>1</v>
      </c>
      <c r="N234" s="175" t="s">
        <v>44</v>
      </c>
      <c r="O234" s="59"/>
      <c r="P234" s="176">
        <f>O234*H234</f>
        <v>0</v>
      </c>
      <c r="Q234" s="176">
        <v>0</v>
      </c>
      <c r="R234" s="176">
        <f>Q234*H234</f>
        <v>0</v>
      </c>
      <c r="S234" s="176">
        <v>0</v>
      </c>
      <c r="T234" s="177">
        <f>S234*H234</f>
        <v>0</v>
      </c>
      <c r="U234" s="33"/>
      <c r="V234" s="33"/>
      <c r="W234" s="33"/>
      <c r="X234" s="33"/>
      <c r="Y234" s="33"/>
      <c r="Z234" s="33"/>
      <c r="AA234" s="33"/>
      <c r="AB234" s="33"/>
      <c r="AC234" s="33"/>
      <c r="AD234" s="33"/>
      <c r="AE234" s="33"/>
      <c r="AR234" s="178" t="s">
        <v>558</v>
      </c>
      <c r="AT234" s="178" t="s">
        <v>187</v>
      </c>
      <c r="AU234" s="178" t="s">
        <v>86</v>
      </c>
      <c r="AY234" s="18" t="s">
        <v>184</v>
      </c>
      <c r="BE234" s="179">
        <f>IF(N234="základní",J234,0)</f>
        <v>0</v>
      </c>
      <c r="BF234" s="179">
        <f>IF(N234="snížená",J234,0)</f>
        <v>0</v>
      </c>
      <c r="BG234" s="179">
        <f>IF(N234="zákl. přenesená",J234,0)</f>
        <v>0</v>
      </c>
      <c r="BH234" s="179">
        <f>IF(N234="sníž. přenesená",J234,0)</f>
        <v>0</v>
      </c>
      <c r="BI234" s="179">
        <f>IF(N234="nulová",J234,0)</f>
        <v>0</v>
      </c>
      <c r="BJ234" s="18" t="s">
        <v>86</v>
      </c>
      <c r="BK234" s="179">
        <f>ROUND(I234*H234,2)</f>
        <v>0</v>
      </c>
      <c r="BL234" s="18" t="s">
        <v>558</v>
      </c>
      <c r="BM234" s="178" t="s">
        <v>2064</v>
      </c>
    </row>
    <row r="235" spans="1:65" s="2" customFormat="1" ht="24.2" customHeight="1">
      <c r="A235" s="33"/>
      <c r="B235" s="166"/>
      <c r="C235" s="167" t="s">
        <v>394</v>
      </c>
      <c r="D235" s="167" t="s">
        <v>187</v>
      </c>
      <c r="E235" s="168" t="s">
        <v>647</v>
      </c>
      <c r="F235" s="169" t="s">
        <v>648</v>
      </c>
      <c r="G235" s="170" t="s">
        <v>216</v>
      </c>
      <c r="H235" s="171">
        <v>127.565</v>
      </c>
      <c r="I235" s="172"/>
      <c r="J235" s="173">
        <f>ROUND(I235*H235,2)</f>
        <v>0</v>
      </c>
      <c r="K235" s="169" t="s">
        <v>191</v>
      </c>
      <c r="L235" s="34"/>
      <c r="M235" s="174" t="s">
        <v>1</v>
      </c>
      <c r="N235" s="175" t="s">
        <v>44</v>
      </c>
      <c r="O235" s="59"/>
      <c r="P235" s="176">
        <f>O235*H235</f>
        <v>0</v>
      </c>
      <c r="Q235" s="176">
        <v>0</v>
      </c>
      <c r="R235" s="176">
        <f>Q235*H235</f>
        <v>0</v>
      </c>
      <c r="S235" s="176">
        <v>0</v>
      </c>
      <c r="T235" s="177">
        <f>S235*H235</f>
        <v>0</v>
      </c>
      <c r="U235" s="33"/>
      <c r="V235" s="33"/>
      <c r="W235" s="33"/>
      <c r="X235" s="33"/>
      <c r="Y235" s="33"/>
      <c r="Z235" s="33"/>
      <c r="AA235" s="33"/>
      <c r="AB235" s="33"/>
      <c r="AC235" s="33"/>
      <c r="AD235" s="33"/>
      <c r="AE235" s="33"/>
      <c r="AR235" s="178" t="s">
        <v>558</v>
      </c>
      <c r="AT235" s="178" t="s">
        <v>187</v>
      </c>
      <c r="AU235" s="178" t="s">
        <v>86</v>
      </c>
      <c r="AY235" s="18" t="s">
        <v>184</v>
      </c>
      <c r="BE235" s="179">
        <f>IF(N235="základní",J235,0)</f>
        <v>0</v>
      </c>
      <c r="BF235" s="179">
        <f>IF(N235="snížená",J235,0)</f>
        <v>0</v>
      </c>
      <c r="BG235" s="179">
        <f>IF(N235="zákl. přenesená",J235,0)</f>
        <v>0</v>
      </c>
      <c r="BH235" s="179">
        <f>IF(N235="sníž. přenesená",J235,0)</f>
        <v>0</v>
      </c>
      <c r="BI235" s="179">
        <f>IF(N235="nulová",J235,0)</f>
        <v>0</v>
      </c>
      <c r="BJ235" s="18" t="s">
        <v>86</v>
      </c>
      <c r="BK235" s="179">
        <f>ROUND(I235*H235,2)</f>
        <v>0</v>
      </c>
      <c r="BL235" s="18" t="s">
        <v>558</v>
      </c>
      <c r="BM235" s="178" t="s">
        <v>2065</v>
      </c>
    </row>
    <row r="236" spans="1:65" s="2" customFormat="1" ht="24.2" customHeight="1">
      <c r="A236" s="33"/>
      <c r="B236" s="166"/>
      <c r="C236" s="167" t="s">
        <v>401</v>
      </c>
      <c r="D236" s="167" t="s">
        <v>187</v>
      </c>
      <c r="E236" s="168" t="s">
        <v>892</v>
      </c>
      <c r="F236" s="169" t="s">
        <v>893</v>
      </c>
      <c r="G236" s="170" t="s">
        <v>216</v>
      </c>
      <c r="H236" s="171">
        <v>12.978999999999999</v>
      </c>
      <c r="I236" s="172"/>
      <c r="J236" s="173">
        <f>ROUND(I236*H236,2)</f>
        <v>0</v>
      </c>
      <c r="K236" s="169" t="s">
        <v>191</v>
      </c>
      <c r="L236" s="34"/>
      <c r="M236" s="174" t="s">
        <v>1</v>
      </c>
      <c r="N236" s="175" t="s">
        <v>44</v>
      </c>
      <c r="O236" s="59"/>
      <c r="P236" s="176">
        <f>O236*H236</f>
        <v>0</v>
      </c>
      <c r="Q236" s="176">
        <v>0</v>
      </c>
      <c r="R236" s="176">
        <f>Q236*H236</f>
        <v>0</v>
      </c>
      <c r="S236" s="176">
        <v>0</v>
      </c>
      <c r="T236" s="177">
        <f>S236*H236</f>
        <v>0</v>
      </c>
      <c r="U236" s="33"/>
      <c r="V236" s="33"/>
      <c r="W236" s="33"/>
      <c r="X236" s="33"/>
      <c r="Y236" s="33"/>
      <c r="Z236" s="33"/>
      <c r="AA236" s="33"/>
      <c r="AB236" s="33"/>
      <c r="AC236" s="33"/>
      <c r="AD236" s="33"/>
      <c r="AE236" s="33"/>
      <c r="AR236" s="178" t="s">
        <v>558</v>
      </c>
      <c r="AT236" s="178" t="s">
        <v>187</v>
      </c>
      <c r="AU236" s="178" t="s">
        <v>86</v>
      </c>
      <c r="AY236" s="18" t="s">
        <v>184</v>
      </c>
      <c r="BE236" s="179">
        <f>IF(N236="základní",J236,0)</f>
        <v>0</v>
      </c>
      <c r="BF236" s="179">
        <f>IF(N236="snížená",J236,0)</f>
        <v>0</v>
      </c>
      <c r="BG236" s="179">
        <f>IF(N236="zákl. přenesená",J236,0)</f>
        <v>0</v>
      </c>
      <c r="BH236" s="179">
        <f>IF(N236="sníž. přenesená",J236,0)</f>
        <v>0</v>
      </c>
      <c r="BI236" s="179">
        <f>IF(N236="nulová",J236,0)</f>
        <v>0</v>
      </c>
      <c r="BJ236" s="18" t="s">
        <v>86</v>
      </c>
      <c r="BK236" s="179">
        <f>ROUND(I236*H236,2)</f>
        <v>0</v>
      </c>
      <c r="BL236" s="18" t="s">
        <v>558</v>
      </c>
      <c r="BM236" s="178" t="s">
        <v>2066</v>
      </c>
    </row>
    <row r="237" spans="1:65" s="13" customFormat="1" ht="11.25">
      <c r="B237" s="184"/>
      <c r="D237" s="180" t="s">
        <v>196</v>
      </c>
      <c r="E237" s="185" t="s">
        <v>1</v>
      </c>
      <c r="F237" s="186" t="s">
        <v>2067</v>
      </c>
      <c r="H237" s="187">
        <v>2.98</v>
      </c>
      <c r="I237" s="188"/>
      <c r="L237" s="184"/>
      <c r="M237" s="189"/>
      <c r="N237" s="190"/>
      <c r="O237" s="190"/>
      <c r="P237" s="190"/>
      <c r="Q237" s="190"/>
      <c r="R237" s="190"/>
      <c r="S237" s="190"/>
      <c r="T237" s="191"/>
      <c r="AT237" s="185" t="s">
        <v>196</v>
      </c>
      <c r="AU237" s="185" t="s">
        <v>86</v>
      </c>
      <c r="AV237" s="13" t="s">
        <v>88</v>
      </c>
      <c r="AW237" s="13" t="s">
        <v>36</v>
      </c>
      <c r="AX237" s="13" t="s">
        <v>79</v>
      </c>
      <c r="AY237" s="185" t="s">
        <v>184</v>
      </c>
    </row>
    <row r="238" spans="1:65" s="13" customFormat="1" ht="11.25">
      <c r="B238" s="184"/>
      <c r="D238" s="180" t="s">
        <v>196</v>
      </c>
      <c r="E238" s="185" t="s">
        <v>1</v>
      </c>
      <c r="F238" s="186" t="s">
        <v>2068</v>
      </c>
      <c r="H238" s="187">
        <v>9.9990000000000006</v>
      </c>
      <c r="I238" s="188"/>
      <c r="L238" s="184"/>
      <c r="M238" s="189"/>
      <c r="N238" s="190"/>
      <c r="O238" s="190"/>
      <c r="P238" s="190"/>
      <c r="Q238" s="190"/>
      <c r="R238" s="190"/>
      <c r="S238" s="190"/>
      <c r="T238" s="191"/>
      <c r="AT238" s="185" t="s">
        <v>196</v>
      </c>
      <c r="AU238" s="185" t="s">
        <v>86</v>
      </c>
      <c r="AV238" s="13" t="s">
        <v>88</v>
      </c>
      <c r="AW238" s="13" t="s">
        <v>36</v>
      </c>
      <c r="AX238" s="13" t="s">
        <v>79</v>
      </c>
      <c r="AY238" s="185" t="s">
        <v>184</v>
      </c>
    </row>
    <row r="239" spans="1:65" s="14" customFormat="1" ht="11.25">
      <c r="B239" s="192"/>
      <c r="D239" s="180" t="s">
        <v>196</v>
      </c>
      <c r="E239" s="193" t="s">
        <v>1</v>
      </c>
      <c r="F239" s="194" t="s">
        <v>212</v>
      </c>
      <c r="H239" s="195">
        <v>12.978999999999999</v>
      </c>
      <c r="I239" s="196"/>
      <c r="L239" s="192"/>
      <c r="M239" s="237"/>
      <c r="N239" s="238"/>
      <c r="O239" s="238"/>
      <c r="P239" s="238"/>
      <c r="Q239" s="238"/>
      <c r="R239" s="238"/>
      <c r="S239" s="238"/>
      <c r="T239" s="239"/>
      <c r="AT239" s="193" t="s">
        <v>196</v>
      </c>
      <c r="AU239" s="193" t="s">
        <v>86</v>
      </c>
      <c r="AV239" s="14" t="s">
        <v>192</v>
      </c>
      <c r="AW239" s="14" t="s">
        <v>36</v>
      </c>
      <c r="AX239" s="14" t="s">
        <v>86</v>
      </c>
      <c r="AY239" s="193" t="s">
        <v>184</v>
      </c>
    </row>
    <row r="240" spans="1:65" s="2" customFormat="1" ht="6.95" customHeight="1">
      <c r="A240" s="33"/>
      <c r="B240" s="48"/>
      <c r="C240" s="49"/>
      <c r="D240" s="49"/>
      <c r="E240" s="49"/>
      <c r="F240" s="49"/>
      <c r="G240" s="49"/>
      <c r="H240" s="49"/>
      <c r="I240" s="126"/>
      <c r="J240" s="49"/>
      <c r="K240" s="49"/>
      <c r="L240" s="34"/>
      <c r="M240" s="33"/>
      <c r="O240" s="33"/>
      <c r="P240" s="33"/>
      <c r="Q240" s="33"/>
      <c r="R240" s="33"/>
      <c r="S240" s="33"/>
      <c r="T240" s="33"/>
      <c r="U240" s="33"/>
      <c r="V240" s="33"/>
      <c r="W240" s="33"/>
      <c r="X240" s="33"/>
      <c r="Y240" s="33"/>
      <c r="Z240" s="33"/>
      <c r="AA240" s="33"/>
      <c r="AB240" s="33"/>
      <c r="AC240" s="33"/>
      <c r="AD240" s="33"/>
      <c r="AE240" s="33"/>
    </row>
  </sheetData>
  <autoFilter ref="C122:K239"/>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8"/>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137</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1648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2069</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ROUND(J121,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ROUND((SUM(BE121:BE147)),  2)</f>
        <v>0</v>
      </c>
      <c r="G35" s="33"/>
      <c r="H35" s="33"/>
      <c r="I35" s="113">
        <v>0.21</v>
      </c>
      <c r="J35" s="112">
        <f>ROUND(((SUM(BE121:BE147))*I35),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ROUND((SUM(BF121:BF147)),  2)</f>
        <v>0</v>
      </c>
      <c r="G36" s="33"/>
      <c r="H36" s="33"/>
      <c r="I36" s="113">
        <v>0.15</v>
      </c>
      <c r="J36" s="112">
        <f>ROUND(((SUM(BF121:BF147))*I36),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ROUND((SUM(BG121:BG147)),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ROUND((SUM(BH121:BH147)),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ROUND((SUM(BI121:BI147)),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1648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02.06 - VRN</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J121</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674</v>
      </c>
      <c r="E99" s="134"/>
      <c r="F99" s="134"/>
      <c r="G99" s="134"/>
      <c r="H99" s="134"/>
      <c r="I99" s="135"/>
      <c r="J99" s="136">
        <f>J122</f>
        <v>0</v>
      </c>
      <c r="L99" s="132"/>
    </row>
    <row r="100" spans="1:47" s="2" customFormat="1" ht="21.75" hidden="1" customHeight="1">
      <c r="A100" s="33"/>
      <c r="B100" s="34"/>
      <c r="C100" s="33"/>
      <c r="D100" s="33"/>
      <c r="E100" s="33"/>
      <c r="F100" s="33"/>
      <c r="G100" s="33"/>
      <c r="H100" s="33"/>
      <c r="I100" s="102"/>
      <c r="J100" s="33"/>
      <c r="K100" s="33"/>
      <c r="L100" s="43"/>
      <c r="S100" s="33"/>
      <c r="T100" s="33"/>
      <c r="U100" s="33"/>
      <c r="V100" s="33"/>
      <c r="W100" s="33"/>
      <c r="X100" s="33"/>
      <c r="Y100" s="33"/>
      <c r="Z100" s="33"/>
      <c r="AA100" s="33"/>
      <c r="AB100" s="33"/>
      <c r="AC100" s="33"/>
      <c r="AD100" s="33"/>
      <c r="AE100" s="33"/>
    </row>
    <row r="101" spans="1:47" s="2" customFormat="1" ht="6.95" hidden="1" customHeight="1">
      <c r="A101" s="33"/>
      <c r="B101" s="48"/>
      <c r="C101" s="49"/>
      <c r="D101" s="49"/>
      <c r="E101" s="49"/>
      <c r="F101" s="49"/>
      <c r="G101" s="49"/>
      <c r="H101" s="49"/>
      <c r="I101" s="126"/>
      <c r="J101" s="49"/>
      <c r="K101" s="49"/>
      <c r="L101" s="43"/>
      <c r="S101" s="33"/>
      <c r="T101" s="33"/>
      <c r="U101" s="33"/>
      <c r="V101" s="33"/>
      <c r="W101" s="33"/>
      <c r="X101" s="33"/>
      <c r="Y101" s="33"/>
      <c r="Z101" s="33"/>
      <c r="AA101" s="33"/>
      <c r="AB101" s="33"/>
      <c r="AC101" s="33"/>
      <c r="AD101" s="33"/>
      <c r="AE101" s="33"/>
    </row>
    <row r="102" spans="1:47" ht="11.25" hidden="1"/>
    <row r="103" spans="1:47" ht="11.25" hidden="1"/>
    <row r="104" spans="1:47" ht="11.25" hidden="1"/>
    <row r="105" spans="1:47" s="2" customFormat="1" ht="6.95" customHeight="1">
      <c r="A105" s="33"/>
      <c r="B105" s="50"/>
      <c r="C105" s="51"/>
      <c r="D105" s="51"/>
      <c r="E105" s="51"/>
      <c r="F105" s="51"/>
      <c r="G105" s="51"/>
      <c r="H105" s="51"/>
      <c r="I105" s="127"/>
      <c r="J105" s="51"/>
      <c r="K105" s="51"/>
      <c r="L105" s="43"/>
      <c r="S105" s="33"/>
      <c r="T105" s="33"/>
      <c r="U105" s="33"/>
      <c r="V105" s="33"/>
      <c r="W105" s="33"/>
      <c r="X105" s="33"/>
      <c r="Y105" s="33"/>
      <c r="Z105" s="33"/>
      <c r="AA105" s="33"/>
      <c r="AB105" s="33"/>
      <c r="AC105" s="33"/>
      <c r="AD105" s="33"/>
      <c r="AE105" s="33"/>
    </row>
    <row r="106" spans="1:47" s="2" customFormat="1" ht="24.95" customHeight="1">
      <c r="A106" s="33"/>
      <c r="B106" s="34"/>
      <c r="C106" s="22" t="s">
        <v>169</v>
      </c>
      <c r="D106" s="33"/>
      <c r="E106" s="33"/>
      <c r="F106" s="33"/>
      <c r="G106" s="33"/>
      <c r="H106" s="33"/>
      <c r="I106" s="102"/>
      <c r="J106" s="33"/>
      <c r="K106" s="33"/>
      <c r="L106" s="43"/>
      <c r="S106" s="33"/>
      <c r="T106" s="33"/>
      <c r="U106" s="33"/>
      <c r="V106" s="33"/>
      <c r="W106" s="33"/>
      <c r="X106" s="33"/>
      <c r="Y106" s="33"/>
      <c r="Z106" s="33"/>
      <c r="AA106" s="33"/>
      <c r="AB106" s="33"/>
      <c r="AC106" s="33"/>
      <c r="AD106" s="33"/>
      <c r="AE106" s="33"/>
    </row>
    <row r="107" spans="1:47" s="2" customFormat="1" ht="6.95" customHeight="1">
      <c r="A107" s="33"/>
      <c r="B107" s="34"/>
      <c r="C107" s="33"/>
      <c r="D107" s="33"/>
      <c r="E107" s="33"/>
      <c r="F107" s="33"/>
      <c r="G107" s="33"/>
      <c r="H107" s="33"/>
      <c r="I107" s="102"/>
      <c r="J107" s="33"/>
      <c r="K107" s="33"/>
      <c r="L107" s="43"/>
      <c r="S107" s="33"/>
      <c r="T107" s="33"/>
      <c r="U107" s="33"/>
      <c r="V107" s="33"/>
      <c r="W107" s="33"/>
      <c r="X107" s="33"/>
      <c r="Y107" s="33"/>
      <c r="Z107" s="33"/>
      <c r="AA107" s="33"/>
      <c r="AB107" s="33"/>
      <c r="AC107" s="33"/>
      <c r="AD107" s="33"/>
      <c r="AE107" s="33"/>
    </row>
    <row r="108" spans="1:47" s="2" customFormat="1" ht="12" customHeight="1">
      <c r="A108" s="33"/>
      <c r="B108" s="34"/>
      <c r="C108" s="28" t="s">
        <v>16</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16.5" customHeight="1">
      <c r="A109" s="33"/>
      <c r="B109" s="34"/>
      <c r="C109" s="33"/>
      <c r="D109" s="33"/>
      <c r="E109" s="284" t="str">
        <f>E7</f>
        <v>Oprava trati v úseku Nedvědice - Tišnov - bez materuálu SŽ</v>
      </c>
      <c r="F109" s="285"/>
      <c r="G109" s="285"/>
      <c r="H109" s="285"/>
      <c r="I109" s="102"/>
      <c r="J109" s="33"/>
      <c r="K109" s="33"/>
      <c r="L109" s="43"/>
      <c r="S109" s="33"/>
      <c r="T109" s="33"/>
      <c r="U109" s="33"/>
      <c r="V109" s="33"/>
      <c r="W109" s="33"/>
      <c r="X109" s="33"/>
      <c r="Y109" s="33"/>
      <c r="Z109" s="33"/>
      <c r="AA109" s="33"/>
      <c r="AB109" s="33"/>
      <c r="AC109" s="33"/>
      <c r="AD109" s="33"/>
      <c r="AE109" s="33"/>
    </row>
    <row r="110" spans="1:47" s="1" customFormat="1" ht="12" customHeight="1">
      <c r="B110" s="21"/>
      <c r="C110" s="28" t="s">
        <v>157</v>
      </c>
      <c r="I110" s="99"/>
      <c r="L110" s="21"/>
    </row>
    <row r="111" spans="1:47" s="2" customFormat="1" ht="16.5" customHeight="1">
      <c r="A111" s="33"/>
      <c r="B111" s="34"/>
      <c r="C111" s="33"/>
      <c r="D111" s="33"/>
      <c r="E111" s="284" t="s">
        <v>1648</v>
      </c>
      <c r="F111" s="286"/>
      <c r="G111" s="286"/>
      <c r="H111" s="286"/>
      <c r="I111" s="102"/>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159</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40" t="str">
        <f>E11</f>
        <v>SO 02.06 - VRN</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20</v>
      </c>
      <c r="D115" s="33"/>
      <c r="E115" s="33"/>
      <c r="F115" s="26" t="str">
        <f>F14</f>
        <v>Nedvědice - Tišnov</v>
      </c>
      <c r="G115" s="33"/>
      <c r="H115" s="33"/>
      <c r="I115" s="103" t="s">
        <v>22</v>
      </c>
      <c r="J115" s="56" t="str">
        <f>IF(J14="","",J14)</f>
        <v>24. 6. 2020</v>
      </c>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25.7" customHeight="1">
      <c r="A117" s="33"/>
      <c r="B117" s="34"/>
      <c r="C117" s="28" t="s">
        <v>24</v>
      </c>
      <c r="D117" s="33"/>
      <c r="E117" s="33"/>
      <c r="F117" s="26" t="str">
        <f>E17</f>
        <v>Správa železnic, státní organizace</v>
      </c>
      <c r="G117" s="33"/>
      <c r="H117" s="33"/>
      <c r="I117" s="103" t="s">
        <v>32</v>
      </c>
      <c r="J117" s="31" t="str">
        <f>E23</f>
        <v>DMC Havlíčkův Brod, s.r.o.</v>
      </c>
      <c r="K117" s="33"/>
      <c r="L117" s="43"/>
      <c r="S117" s="33"/>
      <c r="T117" s="33"/>
      <c r="U117" s="33"/>
      <c r="V117" s="33"/>
      <c r="W117" s="33"/>
      <c r="X117" s="33"/>
      <c r="Y117" s="33"/>
      <c r="Z117" s="33"/>
      <c r="AA117" s="33"/>
      <c r="AB117" s="33"/>
      <c r="AC117" s="33"/>
      <c r="AD117" s="33"/>
      <c r="AE117" s="33"/>
    </row>
    <row r="118" spans="1:65" s="2" customFormat="1" ht="25.7" customHeight="1">
      <c r="A118" s="33"/>
      <c r="B118" s="34"/>
      <c r="C118" s="28" t="s">
        <v>30</v>
      </c>
      <c r="D118" s="33"/>
      <c r="E118" s="33"/>
      <c r="F118" s="26" t="str">
        <f>IF(E20="","",E20)</f>
        <v>Vyplň údaj</v>
      </c>
      <c r="G118" s="33"/>
      <c r="H118" s="33"/>
      <c r="I118" s="103" t="s">
        <v>37</v>
      </c>
      <c r="J118" s="31" t="str">
        <f>E26</f>
        <v>DMC Havlíčkův Brod, s.r.o.</v>
      </c>
      <c r="K118" s="33"/>
      <c r="L118" s="43"/>
      <c r="S118" s="33"/>
      <c r="T118" s="33"/>
      <c r="U118" s="33"/>
      <c r="V118" s="33"/>
      <c r="W118" s="33"/>
      <c r="X118" s="33"/>
      <c r="Y118" s="33"/>
      <c r="Z118" s="33"/>
      <c r="AA118" s="33"/>
      <c r="AB118" s="33"/>
      <c r="AC118" s="33"/>
      <c r="AD118" s="33"/>
      <c r="AE118" s="33"/>
    </row>
    <row r="119" spans="1:65" s="2" customFormat="1" ht="10.3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11" customFormat="1" ht="29.25" customHeight="1">
      <c r="A120" s="142"/>
      <c r="B120" s="143"/>
      <c r="C120" s="144" t="s">
        <v>170</v>
      </c>
      <c r="D120" s="145" t="s">
        <v>64</v>
      </c>
      <c r="E120" s="145" t="s">
        <v>60</v>
      </c>
      <c r="F120" s="145" t="s">
        <v>61</v>
      </c>
      <c r="G120" s="145" t="s">
        <v>171</v>
      </c>
      <c r="H120" s="145" t="s">
        <v>172</v>
      </c>
      <c r="I120" s="146" t="s">
        <v>173</v>
      </c>
      <c r="J120" s="145" t="s">
        <v>163</v>
      </c>
      <c r="K120" s="147" t="s">
        <v>174</v>
      </c>
      <c r="L120" s="148"/>
      <c r="M120" s="63" t="s">
        <v>1</v>
      </c>
      <c r="N120" s="64" t="s">
        <v>43</v>
      </c>
      <c r="O120" s="64" t="s">
        <v>175</v>
      </c>
      <c r="P120" s="64" t="s">
        <v>176</v>
      </c>
      <c r="Q120" s="64" t="s">
        <v>177</v>
      </c>
      <c r="R120" s="64" t="s">
        <v>178</v>
      </c>
      <c r="S120" s="64" t="s">
        <v>179</v>
      </c>
      <c r="T120" s="65" t="s">
        <v>180</v>
      </c>
      <c r="U120" s="142"/>
      <c r="V120" s="142"/>
      <c r="W120" s="142"/>
      <c r="X120" s="142"/>
      <c r="Y120" s="142"/>
      <c r="Z120" s="142"/>
      <c r="AA120" s="142"/>
      <c r="AB120" s="142"/>
      <c r="AC120" s="142"/>
      <c r="AD120" s="142"/>
      <c r="AE120" s="142"/>
    </row>
    <row r="121" spans="1:65" s="2" customFormat="1" ht="22.9" customHeight="1">
      <c r="A121" s="33"/>
      <c r="B121" s="34"/>
      <c r="C121" s="70" t="s">
        <v>181</v>
      </c>
      <c r="D121" s="33"/>
      <c r="E121" s="33"/>
      <c r="F121" s="33"/>
      <c r="G121" s="33"/>
      <c r="H121" s="33"/>
      <c r="I121" s="102"/>
      <c r="J121" s="149">
        <f>BK121</f>
        <v>0</v>
      </c>
      <c r="K121" s="33"/>
      <c r="L121" s="34"/>
      <c r="M121" s="66"/>
      <c r="N121" s="57"/>
      <c r="O121" s="67"/>
      <c r="P121" s="150">
        <f>P122</f>
        <v>0</v>
      </c>
      <c r="Q121" s="67"/>
      <c r="R121" s="150">
        <f>R122</f>
        <v>0</v>
      </c>
      <c r="S121" s="67"/>
      <c r="T121" s="151">
        <f>T122</f>
        <v>0</v>
      </c>
      <c r="U121" s="33"/>
      <c r="V121" s="33"/>
      <c r="W121" s="33"/>
      <c r="X121" s="33"/>
      <c r="Y121" s="33"/>
      <c r="Z121" s="33"/>
      <c r="AA121" s="33"/>
      <c r="AB121" s="33"/>
      <c r="AC121" s="33"/>
      <c r="AD121" s="33"/>
      <c r="AE121" s="33"/>
      <c r="AT121" s="18" t="s">
        <v>78</v>
      </c>
      <c r="AU121" s="18" t="s">
        <v>165</v>
      </c>
      <c r="BK121" s="152">
        <f>BK122</f>
        <v>0</v>
      </c>
    </row>
    <row r="122" spans="1:65" s="12" customFormat="1" ht="25.9" customHeight="1">
      <c r="B122" s="153"/>
      <c r="D122" s="154" t="s">
        <v>78</v>
      </c>
      <c r="E122" s="155" t="s">
        <v>120</v>
      </c>
      <c r="F122" s="155" t="s">
        <v>896</v>
      </c>
      <c r="I122" s="156"/>
      <c r="J122" s="157">
        <f>BK122</f>
        <v>0</v>
      </c>
      <c r="L122" s="153"/>
      <c r="M122" s="158"/>
      <c r="N122" s="159"/>
      <c r="O122" s="159"/>
      <c r="P122" s="160">
        <f>SUM(P123:P147)</f>
        <v>0</v>
      </c>
      <c r="Q122" s="159"/>
      <c r="R122" s="160">
        <f>SUM(R123:R147)</f>
        <v>0</v>
      </c>
      <c r="S122" s="159"/>
      <c r="T122" s="161">
        <f>SUM(T123:T147)</f>
        <v>0</v>
      </c>
      <c r="AR122" s="154" t="s">
        <v>185</v>
      </c>
      <c r="AT122" s="162" t="s">
        <v>78</v>
      </c>
      <c r="AU122" s="162" t="s">
        <v>79</v>
      </c>
      <c r="AY122" s="154" t="s">
        <v>184</v>
      </c>
      <c r="BK122" s="163">
        <f>SUM(BK123:BK147)</f>
        <v>0</v>
      </c>
    </row>
    <row r="123" spans="1:65" s="2" customFormat="1" ht="24.2" customHeight="1">
      <c r="A123" s="33"/>
      <c r="B123" s="166"/>
      <c r="C123" s="167" t="s">
        <v>86</v>
      </c>
      <c r="D123" s="167" t="s">
        <v>187</v>
      </c>
      <c r="E123" s="168" t="s">
        <v>1604</v>
      </c>
      <c r="F123" s="169" t="s">
        <v>1605</v>
      </c>
      <c r="G123" s="170" t="s">
        <v>286</v>
      </c>
      <c r="H123" s="171">
        <v>5</v>
      </c>
      <c r="I123" s="172"/>
      <c r="J123" s="173">
        <f t="shared" ref="J123:J128" si="0">ROUND(I123*H123,2)</f>
        <v>0</v>
      </c>
      <c r="K123" s="169" t="s">
        <v>191</v>
      </c>
      <c r="L123" s="34"/>
      <c r="M123" s="174" t="s">
        <v>1</v>
      </c>
      <c r="N123" s="175" t="s">
        <v>44</v>
      </c>
      <c r="O123" s="59"/>
      <c r="P123" s="176">
        <f t="shared" ref="P123:P128" si="1">O123*H123</f>
        <v>0</v>
      </c>
      <c r="Q123" s="176">
        <v>0</v>
      </c>
      <c r="R123" s="176">
        <f t="shared" ref="R123:R128" si="2">Q123*H123</f>
        <v>0</v>
      </c>
      <c r="S123" s="176">
        <v>0</v>
      </c>
      <c r="T123" s="177">
        <f t="shared" ref="T123:T128" si="3">S123*H123</f>
        <v>0</v>
      </c>
      <c r="U123" s="33"/>
      <c r="V123" s="33"/>
      <c r="W123" s="33"/>
      <c r="X123" s="33"/>
      <c r="Y123" s="33"/>
      <c r="Z123" s="33"/>
      <c r="AA123" s="33"/>
      <c r="AB123" s="33"/>
      <c r="AC123" s="33"/>
      <c r="AD123" s="33"/>
      <c r="AE123" s="33"/>
      <c r="AR123" s="178" t="s">
        <v>192</v>
      </c>
      <c r="AT123" s="178" t="s">
        <v>187</v>
      </c>
      <c r="AU123" s="178" t="s">
        <v>86</v>
      </c>
      <c r="AY123" s="18" t="s">
        <v>184</v>
      </c>
      <c r="BE123" s="179">
        <f t="shared" ref="BE123:BE128" si="4">IF(N123="základní",J123,0)</f>
        <v>0</v>
      </c>
      <c r="BF123" s="179">
        <f t="shared" ref="BF123:BF128" si="5">IF(N123="snížená",J123,0)</f>
        <v>0</v>
      </c>
      <c r="BG123" s="179">
        <f t="shared" ref="BG123:BG128" si="6">IF(N123="zákl. přenesená",J123,0)</f>
        <v>0</v>
      </c>
      <c r="BH123" s="179">
        <f t="shared" ref="BH123:BH128" si="7">IF(N123="sníž. přenesená",J123,0)</f>
        <v>0</v>
      </c>
      <c r="BI123" s="179">
        <f t="shared" ref="BI123:BI128" si="8">IF(N123="nulová",J123,0)</f>
        <v>0</v>
      </c>
      <c r="BJ123" s="18" t="s">
        <v>86</v>
      </c>
      <c r="BK123" s="179">
        <f t="shared" ref="BK123:BK128" si="9">ROUND(I123*H123,2)</f>
        <v>0</v>
      </c>
      <c r="BL123" s="18" t="s">
        <v>192</v>
      </c>
      <c r="BM123" s="178" t="s">
        <v>2070</v>
      </c>
    </row>
    <row r="124" spans="1:65" s="2" customFormat="1" ht="24.2" customHeight="1">
      <c r="A124" s="33"/>
      <c r="B124" s="166"/>
      <c r="C124" s="167" t="s">
        <v>88</v>
      </c>
      <c r="D124" s="167" t="s">
        <v>187</v>
      </c>
      <c r="E124" s="168" t="s">
        <v>1607</v>
      </c>
      <c r="F124" s="169" t="s">
        <v>1608</v>
      </c>
      <c r="G124" s="170" t="s">
        <v>286</v>
      </c>
      <c r="H124" s="171">
        <v>1</v>
      </c>
      <c r="I124" s="172"/>
      <c r="J124" s="173">
        <f t="shared" si="0"/>
        <v>0</v>
      </c>
      <c r="K124" s="169" t="s">
        <v>191</v>
      </c>
      <c r="L124" s="34"/>
      <c r="M124" s="174" t="s">
        <v>1</v>
      </c>
      <c r="N124" s="175" t="s">
        <v>44</v>
      </c>
      <c r="O124" s="59"/>
      <c r="P124" s="176">
        <f t="shared" si="1"/>
        <v>0</v>
      </c>
      <c r="Q124" s="176">
        <v>0</v>
      </c>
      <c r="R124" s="176">
        <f t="shared" si="2"/>
        <v>0</v>
      </c>
      <c r="S124" s="176">
        <v>0</v>
      </c>
      <c r="T124" s="177">
        <f t="shared" si="3"/>
        <v>0</v>
      </c>
      <c r="U124" s="33"/>
      <c r="V124" s="33"/>
      <c r="W124" s="33"/>
      <c r="X124" s="33"/>
      <c r="Y124" s="33"/>
      <c r="Z124" s="33"/>
      <c r="AA124" s="33"/>
      <c r="AB124" s="33"/>
      <c r="AC124" s="33"/>
      <c r="AD124" s="33"/>
      <c r="AE124" s="33"/>
      <c r="AR124" s="178" t="s">
        <v>192</v>
      </c>
      <c r="AT124" s="178" t="s">
        <v>187</v>
      </c>
      <c r="AU124" s="178" t="s">
        <v>86</v>
      </c>
      <c r="AY124" s="18" t="s">
        <v>184</v>
      </c>
      <c r="BE124" s="179">
        <f t="shared" si="4"/>
        <v>0</v>
      </c>
      <c r="BF124" s="179">
        <f t="shared" si="5"/>
        <v>0</v>
      </c>
      <c r="BG124" s="179">
        <f t="shared" si="6"/>
        <v>0</v>
      </c>
      <c r="BH124" s="179">
        <f t="shared" si="7"/>
        <v>0</v>
      </c>
      <c r="BI124" s="179">
        <f t="shared" si="8"/>
        <v>0</v>
      </c>
      <c r="BJ124" s="18" t="s">
        <v>86</v>
      </c>
      <c r="BK124" s="179">
        <f t="shared" si="9"/>
        <v>0</v>
      </c>
      <c r="BL124" s="18" t="s">
        <v>192</v>
      </c>
      <c r="BM124" s="178" t="s">
        <v>2071</v>
      </c>
    </row>
    <row r="125" spans="1:65" s="2" customFormat="1" ht="24.2" customHeight="1">
      <c r="A125" s="33"/>
      <c r="B125" s="166"/>
      <c r="C125" s="167" t="s">
        <v>102</v>
      </c>
      <c r="D125" s="167" t="s">
        <v>187</v>
      </c>
      <c r="E125" s="168" t="s">
        <v>1610</v>
      </c>
      <c r="F125" s="169" t="s">
        <v>1611</v>
      </c>
      <c r="G125" s="170" t="s">
        <v>286</v>
      </c>
      <c r="H125" s="171">
        <v>1</v>
      </c>
      <c r="I125" s="172"/>
      <c r="J125" s="173">
        <f t="shared" si="0"/>
        <v>0</v>
      </c>
      <c r="K125" s="169" t="s">
        <v>191</v>
      </c>
      <c r="L125" s="34"/>
      <c r="M125" s="174" t="s">
        <v>1</v>
      </c>
      <c r="N125" s="175" t="s">
        <v>44</v>
      </c>
      <c r="O125" s="59"/>
      <c r="P125" s="176">
        <f t="shared" si="1"/>
        <v>0</v>
      </c>
      <c r="Q125" s="176">
        <v>0</v>
      </c>
      <c r="R125" s="176">
        <f t="shared" si="2"/>
        <v>0</v>
      </c>
      <c r="S125" s="176">
        <v>0</v>
      </c>
      <c r="T125" s="177">
        <f t="shared" si="3"/>
        <v>0</v>
      </c>
      <c r="U125" s="33"/>
      <c r="V125" s="33"/>
      <c r="W125" s="33"/>
      <c r="X125" s="33"/>
      <c r="Y125" s="33"/>
      <c r="Z125" s="33"/>
      <c r="AA125" s="33"/>
      <c r="AB125" s="33"/>
      <c r="AC125" s="33"/>
      <c r="AD125" s="33"/>
      <c r="AE125" s="33"/>
      <c r="AR125" s="178" t="s">
        <v>192</v>
      </c>
      <c r="AT125" s="178" t="s">
        <v>187</v>
      </c>
      <c r="AU125" s="178" t="s">
        <v>86</v>
      </c>
      <c r="AY125" s="18" t="s">
        <v>184</v>
      </c>
      <c r="BE125" s="179">
        <f t="shared" si="4"/>
        <v>0</v>
      </c>
      <c r="BF125" s="179">
        <f t="shared" si="5"/>
        <v>0</v>
      </c>
      <c r="BG125" s="179">
        <f t="shared" si="6"/>
        <v>0</v>
      </c>
      <c r="BH125" s="179">
        <f t="shared" si="7"/>
        <v>0</v>
      </c>
      <c r="BI125" s="179">
        <f t="shared" si="8"/>
        <v>0</v>
      </c>
      <c r="BJ125" s="18" t="s">
        <v>86</v>
      </c>
      <c r="BK125" s="179">
        <f t="shared" si="9"/>
        <v>0</v>
      </c>
      <c r="BL125" s="18" t="s">
        <v>192</v>
      </c>
      <c r="BM125" s="178" t="s">
        <v>2072</v>
      </c>
    </row>
    <row r="126" spans="1:65" s="2" customFormat="1" ht="24.2" customHeight="1">
      <c r="A126" s="33"/>
      <c r="B126" s="166"/>
      <c r="C126" s="167" t="s">
        <v>192</v>
      </c>
      <c r="D126" s="167" t="s">
        <v>187</v>
      </c>
      <c r="E126" s="168" t="s">
        <v>1613</v>
      </c>
      <c r="F126" s="169" t="s">
        <v>1614</v>
      </c>
      <c r="G126" s="170" t="s">
        <v>286</v>
      </c>
      <c r="H126" s="171">
        <v>1</v>
      </c>
      <c r="I126" s="172"/>
      <c r="J126" s="173">
        <f t="shared" si="0"/>
        <v>0</v>
      </c>
      <c r="K126" s="169" t="s">
        <v>191</v>
      </c>
      <c r="L126" s="34"/>
      <c r="M126" s="174" t="s">
        <v>1</v>
      </c>
      <c r="N126" s="175" t="s">
        <v>44</v>
      </c>
      <c r="O126" s="59"/>
      <c r="P126" s="176">
        <f t="shared" si="1"/>
        <v>0</v>
      </c>
      <c r="Q126" s="176">
        <v>0</v>
      </c>
      <c r="R126" s="176">
        <f t="shared" si="2"/>
        <v>0</v>
      </c>
      <c r="S126" s="176">
        <v>0</v>
      </c>
      <c r="T126" s="177">
        <f t="shared" si="3"/>
        <v>0</v>
      </c>
      <c r="U126" s="33"/>
      <c r="V126" s="33"/>
      <c r="W126" s="33"/>
      <c r="X126" s="33"/>
      <c r="Y126" s="33"/>
      <c r="Z126" s="33"/>
      <c r="AA126" s="33"/>
      <c r="AB126" s="33"/>
      <c r="AC126" s="33"/>
      <c r="AD126" s="33"/>
      <c r="AE126" s="33"/>
      <c r="AR126" s="178" t="s">
        <v>192</v>
      </c>
      <c r="AT126" s="178" t="s">
        <v>187</v>
      </c>
      <c r="AU126" s="178" t="s">
        <v>86</v>
      </c>
      <c r="AY126" s="18" t="s">
        <v>184</v>
      </c>
      <c r="BE126" s="179">
        <f t="shared" si="4"/>
        <v>0</v>
      </c>
      <c r="BF126" s="179">
        <f t="shared" si="5"/>
        <v>0</v>
      </c>
      <c r="BG126" s="179">
        <f t="shared" si="6"/>
        <v>0</v>
      </c>
      <c r="BH126" s="179">
        <f t="shared" si="7"/>
        <v>0</v>
      </c>
      <c r="BI126" s="179">
        <f t="shared" si="8"/>
        <v>0</v>
      </c>
      <c r="BJ126" s="18" t="s">
        <v>86</v>
      </c>
      <c r="BK126" s="179">
        <f t="shared" si="9"/>
        <v>0</v>
      </c>
      <c r="BL126" s="18" t="s">
        <v>192</v>
      </c>
      <c r="BM126" s="178" t="s">
        <v>2073</v>
      </c>
    </row>
    <row r="127" spans="1:65" s="2" customFormat="1" ht="14.45" customHeight="1">
      <c r="A127" s="33"/>
      <c r="B127" s="166"/>
      <c r="C127" s="167" t="s">
        <v>185</v>
      </c>
      <c r="D127" s="167" t="s">
        <v>187</v>
      </c>
      <c r="E127" s="168" t="s">
        <v>2074</v>
      </c>
      <c r="F127" s="169" t="s">
        <v>2075</v>
      </c>
      <c r="G127" s="170" t="s">
        <v>286</v>
      </c>
      <c r="H127" s="171">
        <v>2</v>
      </c>
      <c r="I127" s="172"/>
      <c r="J127" s="173">
        <f t="shared" si="0"/>
        <v>0</v>
      </c>
      <c r="K127" s="169" t="s">
        <v>1</v>
      </c>
      <c r="L127" s="34"/>
      <c r="M127" s="174" t="s">
        <v>1</v>
      </c>
      <c r="N127" s="175" t="s">
        <v>44</v>
      </c>
      <c r="O127" s="59"/>
      <c r="P127" s="176">
        <f t="shared" si="1"/>
        <v>0</v>
      </c>
      <c r="Q127" s="176">
        <v>0</v>
      </c>
      <c r="R127" s="176">
        <f t="shared" si="2"/>
        <v>0</v>
      </c>
      <c r="S127" s="176">
        <v>0</v>
      </c>
      <c r="T127" s="177">
        <f t="shared" si="3"/>
        <v>0</v>
      </c>
      <c r="U127" s="33"/>
      <c r="V127" s="33"/>
      <c r="W127" s="33"/>
      <c r="X127" s="33"/>
      <c r="Y127" s="33"/>
      <c r="Z127" s="33"/>
      <c r="AA127" s="33"/>
      <c r="AB127" s="33"/>
      <c r="AC127" s="33"/>
      <c r="AD127" s="33"/>
      <c r="AE127" s="33"/>
      <c r="AR127" s="178" t="s">
        <v>192</v>
      </c>
      <c r="AT127" s="178" t="s">
        <v>187</v>
      </c>
      <c r="AU127" s="178" t="s">
        <v>86</v>
      </c>
      <c r="AY127" s="18" t="s">
        <v>184</v>
      </c>
      <c r="BE127" s="179">
        <f t="shared" si="4"/>
        <v>0</v>
      </c>
      <c r="BF127" s="179">
        <f t="shared" si="5"/>
        <v>0</v>
      </c>
      <c r="BG127" s="179">
        <f t="shared" si="6"/>
        <v>0</v>
      </c>
      <c r="BH127" s="179">
        <f t="shared" si="7"/>
        <v>0</v>
      </c>
      <c r="BI127" s="179">
        <f t="shared" si="8"/>
        <v>0</v>
      </c>
      <c r="BJ127" s="18" t="s">
        <v>86</v>
      </c>
      <c r="BK127" s="179">
        <f t="shared" si="9"/>
        <v>0</v>
      </c>
      <c r="BL127" s="18" t="s">
        <v>192</v>
      </c>
      <c r="BM127" s="178" t="s">
        <v>2076</v>
      </c>
    </row>
    <row r="128" spans="1:65" s="2" customFormat="1" ht="24.2" customHeight="1">
      <c r="A128" s="33"/>
      <c r="B128" s="166"/>
      <c r="C128" s="167" t="s">
        <v>220</v>
      </c>
      <c r="D128" s="167" t="s">
        <v>187</v>
      </c>
      <c r="E128" s="168" t="s">
        <v>1616</v>
      </c>
      <c r="F128" s="169" t="s">
        <v>1617</v>
      </c>
      <c r="G128" s="170" t="s">
        <v>190</v>
      </c>
      <c r="H128" s="171">
        <v>1.32</v>
      </c>
      <c r="I128" s="172"/>
      <c r="J128" s="173">
        <f t="shared" si="0"/>
        <v>0</v>
      </c>
      <c r="K128" s="169" t="s">
        <v>191</v>
      </c>
      <c r="L128" s="34"/>
      <c r="M128" s="174" t="s">
        <v>1</v>
      </c>
      <c r="N128" s="175" t="s">
        <v>44</v>
      </c>
      <c r="O128" s="59"/>
      <c r="P128" s="176">
        <f t="shared" si="1"/>
        <v>0</v>
      </c>
      <c r="Q128" s="176">
        <v>0</v>
      </c>
      <c r="R128" s="176">
        <f t="shared" si="2"/>
        <v>0</v>
      </c>
      <c r="S128" s="176">
        <v>0</v>
      </c>
      <c r="T128" s="177">
        <f t="shared" si="3"/>
        <v>0</v>
      </c>
      <c r="U128" s="33"/>
      <c r="V128" s="33"/>
      <c r="W128" s="33"/>
      <c r="X128" s="33"/>
      <c r="Y128" s="33"/>
      <c r="Z128" s="33"/>
      <c r="AA128" s="33"/>
      <c r="AB128" s="33"/>
      <c r="AC128" s="33"/>
      <c r="AD128" s="33"/>
      <c r="AE128" s="33"/>
      <c r="AR128" s="178" t="s">
        <v>192</v>
      </c>
      <c r="AT128" s="178" t="s">
        <v>187</v>
      </c>
      <c r="AU128" s="178" t="s">
        <v>86</v>
      </c>
      <c r="AY128" s="18" t="s">
        <v>184</v>
      </c>
      <c r="BE128" s="179">
        <f t="shared" si="4"/>
        <v>0</v>
      </c>
      <c r="BF128" s="179">
        <f t="shared" si="5"/>
        <v>0</v>
      </c>
      <c r="BG128" s="179">
        <f t="shared" si="6"/>
        <v>0</v>
      </c>
      <c r="BH128" s="179">
        <f t="shared" si="7"/>
        <v>0</v>
      </c>
      <c r="BI128" s="179">
        <f t="shared" si="8"/>
        <v>0</v>
      </c>
      <c r="BJ128" s="18" t="s">
        <v>86</v>
      </c>
      <c r="BK128" s="179">
        <f t="shared" si="9"/>
        <v>0</v>
      </c>
      <c r="BL128" s="18" t="s">
        <v>192</v>
      </c>
      <c r="BM128" s="178" t="s">
        <v>2077</v>
      </c>
    </row>
    <row r="129" spans="1:65" s="13" customFormat="1" ht="11.25">
      <c r="B129" s="184"/>
      <c r="D129" s="180" t="s">
        <v>196</v>
      </c>
      <c r="E129" s="185" t="s">
        <v>1</v>
      </c>
      <c r="F129" s="186" t="s">
        <v>2078</v>
      </c>
      <c r="H129" s="187">
        <v>1.32</v>
      </c>
      <c r="I129" s="188"/>
      <c r="L129" s="184"/>
      <c r="M129" s="189"/>
      <c r="N129" s="190"/>
      <c r="O129" s="190"/>
      <c r="P129" s="190"/>
      <c r="Q129" s="190"/>
      <c r="R129" s="190"/>
      <c r="S129" s="190"/>
      <c r="T129" s="191"/>
      <c r="AT129" s="185" t="s">
        <v>196</v>
      </c>
      <c r="AU129" s="185" t="s">
        <v>86</v>
      </c>
      <c r="AV129" s="13" t="s">
        <v>88</v>
      </c>
      <c r="AW129" s="13" t="s">
        <v>36</v>
      </c>
      <c r="AX129" s="13" t="s">
        <v>86</v>
      </c>
      <c r="AY129" s="185" t="s">
        <v>184</v>
      </c>
    </row>
    <row r="130" spans="1:65" s="2" customFormat="1" ht="24.2" customHeight="1">
      <c r="A130" s="33"/>
      <c r="B130" s="166"/>
      <c r="C130" s="167" t="s">
        <v>225</v>
      </c>
      <c r="D130" s="167" t="s">
        <v>187</v>
      </c>
      <c r="E130" s="168" t="s">
        <v>900</v>
      </c>
      <c r="F130" s="169" t="s">
        <v>901</v>
      </c>
      <c r="G130" s="170" t="s">
        <v>286</v>
      </c>
      <c r="H130" s="171">
        <v>1</v>
      </c>
      <c r="I130" s="172"/>
      <c r="J130" s="173">
        <f>ROUND(I130*H130,2)</f>
        <v>0</v>
      </c>
      <c r="K130" s="169" t="s">
        <v>191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86</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2079</v>
      </c>
    </row>
    <row r="131" spans="1:65" s="2" customFormat="1" ht="19.5">
      <c r="A131" s="33"/>
      <c r="B131" s="34"/>
      <c r="C131" s="33"/>
      <c r="D131" s="180" t="s">
        <v>194</v>
      </c>
      <c r="E131" s="33"/>
      <c r="F131" s="181" t="s">
        <v>904</v>
      </c>
      <c r="G131" s="33"/>
      <c r="H131" s="33"/>
      <c r="I131" s="102"/>
      <c r="J131" s="33"/>
      <c r="K131" s="33"/>
      <c r="L131" s="34"/>
      <c r="M131" s="182"/>
      <c r="N131" s="183"/>
      <c r="O131" s="59"/>
      <c r="P131" s="59"/>
      <c r="Q131" s="59"/>
      <c r="R131" s="59"/>
      <c r="S131" s="59"/>
      <c r="T131" s="60"/>
      <c r="U131" s="33"/>
      <c r="V131" s="33"/>
      <c r="W131" s="33"/>
      <c r="X131" s="33"/>
      <c r="Y131" s="33"/>
      <c r="Z131" s="33"/>
      <c r="AA131" s="33"/>
      <c r="AB131" s="33"/>
      <c r="AC131" s="33"/>
      <c r="AD131" s="33"/>
      <c r="AE131" s="33"/>
      <c r="AT131" s="18" t="s">
        <v>194</v>
      </c>
      <c r="AU131" s="18" t="s">
        <v>86</v>
      </c>
    </row>
    <row r="132" spans="1:65" s="2" customFormat="1" ht="24.2" customHeight="1">
      <c r="A132" s="33"/>
      <c r="B132" s="166"/>
      <c r="C132" s="167" t="s">
        <v>217</v>
      </c>
      <c r="D132" s="167" t="s">
        <v>187</v>
      </c>
      <c r="E132" s="168" t="s">
        <v>2080</v>
      </c>
      <c r="F132" s="169" t="s">
        <v>2081</v>
      </c>
      <c r="G132" s="170" t="s">
        <v>2082</v>
      </c>
      <c r="H132" s="171">
        <v>2</v>
      </c>
      <c r="I132" s="172"/>
      <c r="J132" s="173">
        <f>ROUND(I132*H132,2)</f>
        <v>0</v>
      </c>
      <c r="K132" s="169" t="s">
        <v>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86</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2083</v>
      </c>
    </row>
    <row r="133" spans="1:65" s="2" customFormat="1" ht="19.5">
      <c r="A133" s="33"/>
      <c r="B133" s="34"/>
      <c r="C133" s="33"/>
      <c r="D133" s="180" t="s">
        <v>194</v>
      </c>
      <c r="E133" s="33"/>
      <c r="F133" s="181" t="s">
        <v>1640</v>
      </c>
      <c r="G133" s="33"/>
      <c r="H133" s="33"/>
      <c r="I133" s="102"/>
      <c r="J133" s="33"/>
      <c r="K133" s="33"/>
      <c r="L133" s="34"/>
      <c r="M133" s="182"/>
      <c r="N133" s="183"/>
      <c r="O133" s="59"/>
      <c r="P133" s="59"/>
      <c r="Q133" s="59"/>
      <c r="R133" s="59"/>
      <c r="S133" s="59"/>
      <c r="T133" s="60"/>
      <c r="U133" s="33"/>
      <c r="V133" s="33"/>
      <c r="W133" s="33"/>
      <c r="X133" s="33"/>
      <c r="Y133" s="33"/>
      <c r="Z133" s="33"/>
      <c r="AA133" s="33"/>
      <c r="AB133" s="33"/>
      <c r="AC133" s="33"/>
      <c r="AD133" s="33"/>
      <c r="AE133" s="33"/>
      <c r="AT133" s="18" t="s">
        <v>194</v>
      </c>
      <c r="AU133" s="18" t="s">
        <v>86</v>
      </c>
    </row>
    <row r="134" spans="1:65" s="2" customFormat="1" ht="37.9" customHeight="1">
      <c r="A134" s="33"/>
      <c r="B134" s="166"/>
      <c r="C134" s="167" t="s">
        <v>233</v>
      </c>
      <c r="D134" s="167" t="s">
        <v>187</v>
      </c>
      <c r="E134" s="168" t="s">
        <v>1622</v>
      </c>
      <c r="F134" s="169" t="s">
        <v>1623</v>
      </c>
      <c r="G134" s="170" t="s">
        <v>190</v>
      </c>
      <c r="H134" s="171">
        <v>1.32</v>
      </c>
      <c r="I134" s="172"/>
      <c r="J134" s="173">
        <f>ROUND(I134*H134,2)</f>
        <v>0</v>
      </c>
      <c r="K134" s="169" t="s">
        <v>191</v>
      </c>
      <c r="L134" s="34"/>
      <c r="M134" s="174" t="s">
        <v>1</v>
      </c>
      <c r="N134" s="175" t="s">
        <v>44</v>
      </c>
      <c r="O134" s="59"/>
      <c r="P134" s="176">
        <f>O134*H134</f>
        <v>0</v>
      </c>
      <c r="Q134" s="176">
        <v>0</v>
      </c>
      <c r="R134" s="176">
        <f>Q134*H134</f>
        <v>0</v>
      </c>
      <c r="S134" s="176">
        <v>0</v>
      </c>
      <c r="T134" s="177">
        <f>S134*H134</f>
        <v>0</v>
      </c>
      <c r="U134" s="33"/>
      <c r="V134" s="33"/>
      <c r="W134" s="33"/>
      <c r="X134" s="33"/>
      <c r="Y134" s="33"/>
      <c r="Z134" s="33"/>
      <c r="AA134" s="33"/>
      <c r="AB134" s="33"/>
      <c r="AC134" s="33"/>
      <c r="AD134" s="33"/>
      <c r="AE134" s="33"/>
      <c r="AR134" s="178" t="s">
        <v>192</v>
      </c>
      <c r="AT134" s="178" t="s">
        <v>187</v>
      </c>
      <c r="AU134" s="178" t="s">
        <v>86</v>
      </c>
      <c r="AY134" s="18" t="s">
        <v>184</v>
      </c>
      <c r="BE134" s="179">
        <f>IF(N134="základní",J134,0)</f>
        <v>0</v>
      </c>
      <c r="BF134" s="179">
        <f>IF(N134="snížená",J134,0)</f>
        <v>0</v>
      </c>
      <c r="BG134" s="179">
        <f>IF(N134="zákl. přenesená",J134,0)</f>
        <v>0</v>
      </c>
      <c r="BH134" s="179">
        <f>IF(N134="sníž. přenesená",J134,0)</f>
        <v>0</v>
      </c>
      <c r="BI134" s="179">
        <f>IF(N134="nulová",J134,0)</f>
        <v>0</v>
      </c>
      <c r="BJ134" s="18" t="s">
        <v>86</v>
      </c>
      <c r="BK134" s="179">
        <f>ROUND(I134*H134,2)</f>
        <v>0</v>
      </c>
      <c r="BL134" s="18" t="s">
        <v>192</v>
      </c>
      <c r="BM134" s="178" t="s">
        <v>2084</v>
      </c>
    </row>
    <row r="135" spans="1:65" s="13" customFormat="1" ht="11.25">
      <c r="B135" s="184"/>
      <c r="D135" s="180" t="s">
        <v>196</v>
      </c>
      <c r="E135" s="185" t="s">
        <v>1</v>
      </c>
      <c r="F135" s="186" t="s">
        <v>2078</v>
      </c>
      <c r="H135" s="187">
        <v>1.32</v>
      </c>
      <c r="I135" s="188"/>
      <c r="L135" s="184"/>
      <c r="M135" s="189"/>
      <c r="N135" s="190"/>
      <c r="O135" s="190"/>
      <c r="P135" s="190"/>
      <c r="Q135" s="190"/>
      <c r="R135" s="190"/>
      <c r="S135" s="190"/>
      <c r="T135" s="191"/>
      <c r="AT135" s="185" t="s">
        <v>196</v>
      </c>
      <c r="AU135" s="185" t="s">
        <v>86</v>
      </c>
      <c r="AV135" s="13" t="s">
        <v>88</v>
      </c>
      <c r="AW135" s="13" t="s">
        <v>36</v>
      </c>
      <c r="AX135" s="13" t="s">
        <v>86</v>
      </c>
      <c r="AY135" s="185" t="s">
        <v>184</v>
      </c>
    </row>
    <row r="136" spans="1:65" s="2" customFormat="1" ht="24.2" customHeight="1">
      <c r="A136" s="33"/>
      <c r="B136" s="166"/>
      <c r="C136" s="167" t="s">
        <v>239</v>
      </c>
      <c r="D136" s="167" t="s">
        <v>187</v>
      </c>
      <c r="E136" s="168" t="s">
        <v>1625</v>
      </c>
      <c r="F136" s="169" t="s">
        <v>1626</v>
      </c>
      <c r="G136" s="170" t="s">
        <v>286</v>
      </c>
      <c r="H136" s="171">
        <v>1</v>
      </c>
      <c r="I136" s="172"/>
      <c r="J136" s="173">
        <f>ROUND(I136*H136,2)</f>
        <v>0</v>
      </c>
      <c r="K136" s="169" t="s">
        <v>191</v>
      </c>
      <c r="L136" s="34"/>
      <c r="M136" s="174" t="s">
        <v>1</v>
      </c>
      <c r="N136" s="175" t="s">
        <v>44</v>
      </c>
      <c r="O136" s="59"/>
      <c r="P136" s="176">
        <f>O136*H136</f>
        <v>0</v>
      </c>
      <c r="Q136" s="176">
        <v>0</v>
      </c>
      <c r="R136" s="176">
        <f>Q136*H136</f>
        <v>0</v>
      </c>
      <c r="S136" s="176">
        <v>0</v>
      </c>
      <c r="T136" s="177">
        <f>S136*H136</f>
        <v>0</v>
      </c>
      <c r="U136" s="33"/>
      <c r="V136" s="33"/>
      <c r="W136" s="33"/>
      <c r="X136" s="33"/>
      <c r="Y136" s="33"/>
      <c r="Z136" s="33"/>
      <c r="AA136" s="33"/>
      <c r="AB136" s="33"/>
      <c r="AC136" s="33"/>
      <c r="AD136" s="33"/>
      <c r="AE136" s="33"/>
      <c r="AR136" s="178" t="s">
        <v>192</v>
      </c>
      <c r="AT136" s="178" t="s">
        <v>187</v>
      </c>
      <c r="AU136" s="178" t="s">
        <v>86</v>
      </c>
      <c r="AY136" s="18" t="s">
        <v>184</v>
      </c>
      <c r="BE136" s="179">
        <f>IF(N136="základní",J136,0)</f>
        <v>0</v>
      </c>
      <c r="BF136" s="179">
        <f>IF(N136="snížená",J136,0)</f>
        <v>0</v>
      </c>
      <c r="BG136" s="179">
        <f>IF(N136="zákl. přenesená",J136,0)</f>
        <v>0</v>
      </c>
      <c r="BH136" s="179">
        <f>IF(N136="sníž. přenesená",J136,0)</f>
        <v>0</v>
      </c>
      <c r="BI136" s="179">
        <f>IF(N136="nulová",J136,0)</f>
        <v>0</v>
      </c>
      <c r="BJ136" s="18" t="s">
        <v>86</v>
      </c>
      <c r="BK136" s="179">
        <f>ROUND(I136*H136,2)</f>
        <v>0</v>
      </c>
      <c r="BL136" s="18" t="s">
        <v>192</v>
      </c>
      <c r="BM136" s="178" t="s">
        <v>2085</v>
      </c>
    </row>
    <row r="137" spans="1:65" s="2" customFormat="1" ht="19.5">
      <c r="A137" s="33"/>
      <c r="B137" s="34"/>
      <c r="C137" s="33"/>
      <c r="D137" s="180" t="s">
        <v>194</v>
      </c>
      <c r="E137" s="33"/>
      <c r="F137" s="181" t="s">
        <v>904</v>
      </c>
      <c r="G137" s="33"/>
      <c r="H137" s="33"/>
      <c r="I137" s="102"/>
      <c r="J137" s="33"/>
      <c r="K137" s="33"/>
      <c r="L137" s="34"/>
      <c r="M137" s="182"/>
      <c r="N137" s="183"/>
      <c r="O137" s="59"/>
      <c r="P137" s="59"/>
      <c r="Q137" s="59"/>
      <c r="R137" s="59"/>
      <c r="S137" s="59"/>
      <c r="T137" s="60"/>
      <c r="U137" s="33"/>
      <c r="V137" s="33"/>
      <c r="W137" s="33"/>
      <c r="X137" s="33"/>
      <c r="Y137" s="33"/>
      <c r="Z137" s="33"/>
      <c r="AA137" s="33"/>
      <c r="AB137" s="33"/>
      <c r="AC137" s="33"/>
      <c r="AD137" s="33"/>
      <c r="AE137" s="33"/>
      <c r="AT137" s="18" t="s">
        <v>194</v>
      </c>
      <c r="AU137" s="18" t="s">
        <v>86</v>
      </c>
    </row>
    <row r="138" spans="1:65" s="2" customFormat="1" ht="14.45" customHeight="1">
      <c r="A138" s="33"/>
      <c r="B138" s="166"/>
      <c r="C138" s="167" t="s">
        <v>244</v>
      </c>
      <c r="D138" s="167" t="s">
        <v>187</v>
      </c>
      <c r="E138" s="168" t="s">
        <v>1628</v>
      </c>
      <c r="F138" s="169" t="s">
        <v>1629</v>
      </c>
      <c r="G138" s="170" t="s">
        <v>286</v>
      </c>
      <c r="H138" s="171">
        <v>5</v>
      </c>
      <c r="I138" s="172"/>
      <c r="J138" s="173">
        <f>ROUND(I138*H138,2)</f>
        <v>0</v>
      </c>
      <c r="K138" s="169" t="s">
        <v>1</v>
      </c>
      <c r="L138" s="34"/>
      <c r="M138" s="174" t="s">
        <v>1</v>
      </c>
      <c r="N138" s="175" t="s">
        <v>44</v>
      </c>
      <c r="O138" s="59"/>
      <c r="P138" s="176">
        <f>O138*H138</f>
        <v>0</v>
      </c>
      <c r="Q138" s="176">
        <v>0</v>
      </c>
      <c r="R138" s="176">
        <f>Q138*H138</f>
        <v>0</v>
      </c>
      <c r="S138" s="176">
        <v>0</v>
      </c>
      <c r="T138" s="177">
        <f>S138*H138</f>
        <v>0</v>
      </c>
      <c r="U138" s="33"/>
      <c r="V138" s="33"/>
      <c r="W138" s="33"/>
      <c r="X138" s="33"/>
      <c r="Y138" s="33"/>
      <c r="Z138" s="33"/>
      <c r="AA138" s="33"/>
      <c r="AB138" s="33"/>
      <c r="AC138" s="33"/>
      <c r="AD138" s="33"/>
      <c r="AE138" s="33"/>
      <c r="AR138" s="178" t="s">
        <v>192</v>
      </c>
      <c r="AT138" s="178" t="s">
        <v>187</v>
      </c>
      <c r="AU138" s="178" t="s">
        <v>86</v>
      </c>
      <c r="AY138" s="18" t="s">
        <v>184</v>
      </c>
      <c r="BE138" s="179">
        <f>IF(N138="základní",J138,0)</f>
        <v>0</v>
      </c>
      <c r="BF138" s="179">
        <f>IF(N138="snížená",J138,0)</f>
        <v>0</v>
      </c>
      <c r="BG138" s="179">
        <f>IF(N138="zákl. přenesená",J138,0)</f>
        <v>0</v>
      </c>
      <c r="BH138" s="179">
        <f>IF(N138="sníž. přenesená",J138,0)</f>
        <v>0</v>
      </c>
      <c r="BI138" s="179">
        <f>IF(N138="nulová",J138,0)</f>
        <v>0</v>
      </c>
      <c r="BJ138" s="18" t="s">
        <v>86</v>
      </c>
      <c r="BK138" s="179">
        <f>ROUND(I138*H138,2)</f>
        <v>0</v>
      </c>
      <c r="BL138" s="18" t="s">
        <v>192</v>
      </c>
      <c r="BM138" s="178" t="s">
        <v>2086</v>
      </c>
    </row>
    <row r="139" spans="1:65" s="2" customFormat="1" ht="19.5">
      <c r="A139" s="33"/>
      <c r="B139" s="34"/>
      <c r="C139" s="33"/>
      <c r="D139" s="180" t="s">
        <v>194</v>
      </c>
      <c r="E139" s="33"/>
      <c r="F139" s="181" t="s">
        <v>1631</v>
      </c>
      <c r="G139" s="33"/>
      <c r="H139" s="33"/>
      <c r="I139" s="102"/>
      <c r="J139" s="33"/>
      <c r="K139" s="33"/>
      <c r="L139" s="34"/>
      <c r="M139" s="182"/>
      <c r="N139" s="183"/>
      <c r="O139" s="59"/>
      <c r="P139" s="59"/>
      <c r="Q139" s="59"/>
      <c r="R139" s="59"/>
      <c r="S139" s="59"/>
      <c r="T139" s="60"/>
      <c r="U139" s="33"/>
      <c r="V139" s="33"/>
      <c r="W139" s="33"/>
      <c r="X139" s="33"/>
      <c r="Y139" s="33"/>
      <c r="Z139" s="33"/>
      <c r="AA139" s="33"/>
      <c r="AB139" s="33"/>
      <c r="AC139" s="33"/>
      <c r="AD139" s="33"/>
      <c r="AE139" s="33"/>
      <c r="AT139" s="18" t="s">
        <v>194</v>
      </c>
      <c r="AU139" s="18" t="s">
        <v>86</v>
      </c>
    </row>
    <row r="140" spans="1:65" s="2" customFormat="1" ht="24.2" customHeight="1">
      <c r="A140" s="33"/>
      <c r="B140" s="166"/>
      <c r="C140" s="167" t="s">
        <v>249</v>
      </c>
      <c r="D140" s="167" t="s">
        <v>187</v>
      </c>
      <c r="E140" s="168" t="s">
        <v>1632</v>
      </c>
      <c r="F140" s="169" t="s">
        <v>1633</v>
      </c>
      <c r="G140" s="170" t="s">
        <v>1634</v>
      </c>
      <c r="H140" s="171">
        <v>160</v>
      </c>
      <c r="I140" s="172"/>
      <c r="J140" s="173">
        <f>ROUND(I140*H140,2)</f>
        <v>0</v>
      </c>
      <c r="K140" s="169" t="s">
        <v>1</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86</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2087</v>
      </c>
    </row>
    <row r="141" spans="1:65" s="2" customFormat="1" ht="19.5">
      <c r="A141" s="33"/>
      <c r="B141" s="34"/>
      <c r="C141" s="33"/>
      <c r="D141" s="180" t="s">
        <v>194</v>
      </c>
      <c r="E141" s="33"/>
      <c r="F141" s="181" t="s">
        <v>1636</v>
      </c>
      <c r="G141" s="33"/>
      <c r="H141" s="33"/>
      <c r="I141" s="102"/>
      <c r="J141" s="33"/>
      <c r="K141" s="33"/>
      <c r="L141" s="34"/>
      <c r="M141" s="182"/>
      <c r="N141" s="183"/>
      <c r="O141" s="59"/>
      <c r="P141" s="59"/>
      <c r="Q141" s="59"/>
      <c r="R141" s="59"/>
      <c r="S141" s="59"/>
      <c r="T141" s="60"/>
      <c r="U141" s="33"/>
      <c r="V141" s="33"/>
      <c r="W141" s="33"/>
      <c r="X141" s="33"/>
      <c r="Y141" s="33"/>
      <c r="Z141" s="33"/>
      <c r="AA141" s="33"/>
      <c r="AB141" s="33"/>
      <c r="AC141" s="33"/>
      <c r="AD141" s="33"/>
      <c r="AE141" s="33"/>
      <c r="AT141" s="18" t="s">
        <v>194</v>
      </c>
      <c r="AU141" s="18" t="s">
        <v>86</v>
      </c>
    </row>
    <row r="142" spans="1:65" s="2" customFormat="1" ht="62.65" customHeight="1">
      <c r="A142" s="33"/>
      <c r="B142" s="166"/>
      <c r="C142" s="167" t="s">
        <v>254</v>
      </c>
      <c r="D142" s="167" t="s">
        <v>187</v>
      </c>
      <c r="E142" s="168" t="s">
        <v>1637</v>
      </c>
      <c r="F142" s="169" t="s">
        <v>1638</v>
      </c>
      <c r="G142" s="170" t="s">
        <v>286</v>
      </c>
      <c r="H142" s="171">
        <v>1</v>
      </c>
      <c r="I142" s="172"/>
      <c r="J142" s="173">
        <f>ROUND(I142*H142,2)</f>
        <v>0</v>
      </c>
      <c r="K142" s="169" t="s">
        <v>191</v>
      </c>
      <c r="L142" s="34"/>
      <c r="M142" s="174" t="s">
        <v>1</v>
      </c>
      <c r="N142" s="175" t="s">
        <v>44</v>
      </c>
      <c r="O142" s="59"/>
      <c r="P142" s="176">
        <f>O142*H142</f>
        <v>0</v>
      </c>
      <c r="Q142" s="176">
        <v>0</v>
      </c>
      <c r="R142" s="176">
        <f>Q142*H142</f>
        <v>0</v>
      </c>
      <c r="S142" s="176">
        <v>0</v>
      </c>
      <c r="T142" s="177">
        <f>S142*H142</f>
        <v>0</v>
      </c>
      <c r="U142" s="33"/>
      <c r="V142" s="33"/>
      <c r="W142" s="33"/>
      <c r="X142" s="33"/>
      <c r="Y142" s="33"/>
      <c r="Z142" s="33"/>
      <c r="AA142" s="33"/>
      <c r="AB142" s="33"/>
      <c r="AC142" s="33"/>
      <c r="AD142" s="33"/>
      <c r="AE142" s="33"/>
      <c r="AR142" s="178" t="s">
        <v>192</v>
      </c>
      <c r="AT142" s="178" t="s">
        <v>187</v>
      </c>
      <c r="AU142" s="178" t="s">
        <v>86</v>
      </c>
      <c r="AY142" s="18" t="s">
        <v>184</v>
      </c>
      <c r="BE142" s="179">
        <f>IF(N142="základní",J142,0)</f>
        <v>0</v>
      </c>
      <c r="BF142" s="179">
        <f>IF(N142="snížená",J142,0)</f>
        <v>0</v>
      </c>
      <c r="BG142" s="179">
        <f>IF(N142="zákl. přenesená",J142,0)</f>
        <v>0</v>
      </c>
      <c r="BH142" s="179">
        <f>IF(N142="sníž. přenesená",J142,0)</f>
        <v>0</v>
      </c>
      <c r="BI142" s="179">
        <f>IF(N142="nulová",J142,0)</f>
        <v>0</v>
      </c>
      <c r="BJ142" s="18" t="s">
        <v>86</v>
      </c>
      <c r="BK142" s="179">
        <f>ROUND(I142*H142,2)</f>
        <v>0</v>
      </c>
      <c r="BL142" s="18" t="s">
        <v>192</v>
      </c>
      <c r="BM142" s="178" t="s">
        <v>2088</v>
      </c>
    </row>
    <row r="143" spans="1:65" s="2" customFormat="1" ht="19.5">
      <c r="A143" s="33"/>
      <c r="B143" s="34"/>
      <c r="C143" s="33"/>
      <c r="D143" s="180" t="s">
        <v>194</v>
      </c>
      <c r="E143" s="33"/>
      <c r="F143" s="181" t="s">
        <v>1640</v>
      </c>
      <c r="G143" s="33"/>
      <c r="H143" s="33"/>
      <c r="I143" s="102"/>
      <c r="J143" s="33"/>
      <c r="K143" s="33"/>
      <c r="L143" s="34"/>
      <c r="M143" s="182"/>
      <c r="N143" s="183"/>
      <c r="O143" s="59"/>
      <c r="P143" s="59"/>
      <c r="Q143" s="59"/>
      <c r="R143" s="59"/>
      <c r="S143" s="59"/>
      <c r="T143" s="60"/>
      <c r="U143" s="33"/>
      <c r="V143" s="33"/>
      <c r="W143" s="33"/>
      <c r="X143" s="33"/>
      <c r="Y143" s="33"/>
      <c r="Z143" s="33"/>
      <c r="AA143" s="33"/>
      <c r="AB143" s="33"/>
      <c r="AC143" s="33"/>
      <c r="AD143" s="33"/>
      <c r="AE143" s="33"/>
      <c r="AT143" s="18" t="s">
        <v>194</v>
      </c>
      <c r="AU143" s="18" t="s">
        <v>86</v>
      </c>
    </row>
    <row r="144" spans="1:65" s="2" customFormat="1" ht="24.2" customHeight="1">
      <c r="A144" s="33"/>
      <c r="B144" s="166"/>
      <c r="C144" s="167" t="s">
        <v>262</v>
      </c>
      <c r="D144" s="167" t="s">
        <v>187</v>
      </c>
      <c r="E144" s="168" t="s">
        <v>1641</v>
      </c>
      <c r="F144" s="169" t="s">
        <v>1642</v>
      </c>
      <c r="G144" s="170" t="s">
        <v>286</v>
      </c>
      <c r="H144" s="171">
        <v>1</v>
      </c>
      <c r="I144" s="172"/>
      <c r="J144" s="173">
        <f>ROUND(I144*H144,2)</f>
        <v>0</v>
      </c>
      <c r="K144" s="169" t="s">
        <v>191</v>
      </c>
      <c r="L144" s="34"/>
      <c r="M144" s="174" t="s">
        <v>1</v>
      </c>
      <c r="N144" s="175" t="s">
        <v>44</v>
      </c>
      <c r="O144" s="59"/>
      <c r="P144" s="176">
        <f>O144*H144</f>
        <v>0</v>
      </c>
      <c r="Q144" s="176">
        <v>0</v>
      </c>
      <c r="R144" s="176">
        <f>Q144*H144</f>
        <v>0</v>
      </c>
      <c r="S144" s="176">
        <v>0</v>
      </c>
      <c r="T144" s="177">
        <f>S144*H144</f>
        <v>0</v>
      </c>
      <c r="U144" s="33"/>
      <c r="V144" s="33"/>
      <c r="W144" s="33"/>
      <c r="X144" s="33"/>
      <c r="Y144" s="33"/>
      <c r="Z144" s="33"/>
      <c r="AA144" s="33"/>
      <c r="AB144" s="33"/>
      <c r="AC144" s="33"/>
      <c r="AD144" s="33"/>
      <c r="AE144" s="33"/>
      <c r="AR144" s="178" t="s">
        <v>192</v>
      </c>
      <c r="AT144" s="178" t="s">
        <v>187</v>
      </c>
      <c r="AU144" s="178" t="s">
        <v>86</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192</v>
      </c>
      <c r="BM144" s="178" t="s">
        <v>2089</v>
      </c>
    </row>
    <row r="145" spans="1:65" s="2" customFormat="1" ht="19.5">
      <c r="A145" s="33"/>
      <c r="B145" s="34"/>
      <c r="C145" s="33"/>
      <c r="D145" s="180" t="s">
        <v>194</v>
      </c>
      <c r="E145" s="33"/>
      <c r="F145" s="181" t="s">
        <v>904</v>
      </c>
      <c r="G145" s="33"/>
      <c r="H145" s="33"/>
      <c r="I145" s="102"/>
      <c r="J145" s="33"/>
      <c r="K145" s="33"/>
      <c r="L145" s="34"/>
      <c r="M145" s="182"/>
      <c r="N145" s="183"/>
      <c r="O145" s="59"/>
      <c r="P145" s="59"/>
      <c r="Q145" s="59"/>
      <c r="R145" s="59"/>
      <c r="S145" s="59"/>
      <c r="T145" s="60"/>
      <c r="U145" s="33"/>
      <c r="V145" s="33"/>
      <c r="W145" s="33"/>
      <c r="X145" s="33"/>
      <c r="Y145" s="33"/>
      <c r="Z145" s="33"/>
      <c r="AA145" s="33"/>
      <c r="AB145" s="33"/>
      <c r="AC145" s="33"/>
      <c r="AD145" s="33"/>
      <c r="AE145" s="33"/>
      <c r="AT145" s="18" t="s">
        <v>194</v>
      </c>
      <c r="AU145" s="18" t="s">
        <v>86</v>
      </c>
    </row>
    <row r="146" spans="1:65" s="2" customFormat="1" ht="24.2" customHeight="1">
      <c r="A146" s="33"/>
      <c r="B146" s="166"/>
      <c r="C146" s="167" t="s">
        <v>8</v>
      </c>
      <c r="D146" s="167" t="s">
        <v>187</v>
      </c>
      <c r="E146" s="168" t="s">
        <v>1644</v>
      </c>
      <c r="F146" s="169" t="s">
        <v>1645</v>
      </c>
      <c r="G146" s="170" t="s">
        <v>327</v>
      </c>
      <c r="H146" s="171">
        <v>1.855</v>
      </c>
      <c r="I146" s="172"/>
      <c r="J146" s="173">
        <f>ROUND(I146*H146,2)</f>
        <v>0</v>
      </c>
      <c r="K146" s="169" t="s">
        <v>191</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86</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2090</v>
      </c>
    </row>
    <row r="147" spans="1:65" s="13" customFormat="1" ht="11.25">
      <c r="B147" s="184"/>
      <c r="D147" s="180" t="s">
        <v>196</v>
      </c>
      <c r="E147" s="185" t="s">
        <v>1</v>
      </c>
      <c r="F147" s="186" t="s">
        <v>1647</v>
      </c>
      <c r="H147" s="187">
        <v>1.855</v>
      </c>
      <c r="I147" s="188"/>
      <c r="L147" s="184"/>
      <c r="M147" s="217"/>
      <c r="N147" s="218"/>
      <c r="O147" s="218"/>
      <c r="P147" s="218"/>
      <c r="Q147" s="218"/>
      <c r="R147" s="218"/>
      <c r="S147" s="218"/>
      <c r="T147" s="219"/>
      <c r="AT147" s="185" t="s">
        <v>196</v>
      </c>
      <c r="AU147" s="185" t="s">
        <v>86</v>
      </c>
      <c r="AV147" s="13" t="s">
        <v>88</v>
      </c>
      <c r="AW147" s="13" t="s">
        <v>36</v>
      </c>
      <c r="AX147" s="13" t="s">
        <v>86</v>
      </c>
      <c r="AY147" s="185" t="s">
        <v>184</v>
      </c>
    </row>
    <row r="148" spans="1:65" s="2" customFormat="1" ht="6.95" customHeight="1">
      <c r="A148" s="33"/>
      <c r="B148" s="48"/>
      <c r="C148" s="49"/>
      <c r="D148" s="49"/>
      <c r="E148" s="49"/>
      <c r="F148" s="49"/>
      <c r="G148" s="49"/>
      <c r="H148" s="49"/>
      <c r="I148" s="126"/>
      <c r="J148" s="49"/>
      <c r="K148" s="49"/>
      <c r="L148" s="34"/>
      <c r="M148" s="33"/>
      <c r="O148" s="33"/>
      <c r="P148" s="33"/>
      <c r="Q148" s="33"/>
      <c r="R148" s="33"/>
      <c r="S148" s="33"/>
      <c r="T148" s="33"/>
      <c r="U148" s="33"/>
      <c r="V148" s="33"/>
      <c r="W148" s="33"/>
      <c r="X148" s="33"/>
      <c r="Y148" s="33"/>
      <c r="Z148" s="33"/>
      <c r="AA148" s="33"/>
      <c r="AB148" s="33"/>
      <c r="AC148" s="33"/>
      <c r="AD148" s="33"/>
      <c r="AE148" s="33"/>
    </row>
  </sheetData>
  <autoFilter ref="C120:K147"/>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96"/>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142</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2091</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2092</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ROUND((SUM(BE123:BE295)),  2)</f>
        <v>0</v>
      </c>
      <c r="G35" s="33"/>
      <c r="H35" s="33"/>
      <c r="I35" s="113">
        <v>0.21</v>
      </c>
      <c r="J35" s="112">
        <f>ROUND(((SUM(BE123:BE295))*I35),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ROUND((SUM(BF123:BF295)),  2)</f>
        <v>0</v>
      </c>
      <c r="G36" s="33"/>
      <c r="H36" s="33"/>
      <c r="I36" s="113">
        <v>0.15</v>
      </c>
      <c r="J36" s="112">
        <f>ROUND(((SUM(BF123:BF295))*I36),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ROUND((SUM(BG123:BG295)),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ROUND((SUM(BH123:BH295)),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ROUND((SUM(BI123:BI295)),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2091</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03.01 - Železniční svršek a spodek</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J224</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2091</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03.01 - Železniční svršek a spodek</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P124+P224</f>
        <v>0</v>
      </c>
      <c r="Q123" s="67"/>
      <c r="R123" s="150">
        <f>R124+R224</f>
        <v>1971.08448</v>
      </c>
      <c r="S123" s="67"/>
      <c r="T123" s="151">
        <f>T124+T224</f>
        <v>0</v>
      </c>
      <c r="U123" s="33"/>
      <c r="V123" s="33"/>
      <c r="W123" s="33"/>
      <c r="X123" s="33"/>
      <c r="Y123" s="33"/>
      <c r="Z123" s="33"/>
      <c r="AA123" s="33"/>
      <c r="AB123" s="33"/>
      <c r="AC123" s="33"/>
      <c r="AD123" s="33"/>
      <c r="AE123" s="33"/>
      <c r="AT123" s="18" t="s">
        <v>78</v>
      </c>
      <c r="AU123" s="18" t="s">
        <v>165</v>
      </c>
      <c r="BK123" s="152">
        <f>BK124+BK224</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1971.08448</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SUM(P126:P223)</f>
        <v>0</v>
      </c>
      <c r="Q125" s="159"/>
      <c r="R125" s="160">
        <f>SUM(R126:R223)</f>
        <v>1971.08448</v>
      </c>
      <c r="S125" s="159"/>
      <c r="T125" s="161">
        <f>SUM(T126:T223)</f>
        <v>0</v>
      </c>
      <c r="AR125" s="154" t="s">
        <v>86</v>
      </c>
      <c r="AT125" s="162" t="s">
        <v>78</v>
      </c>
      <c r="AU125" s="162" t="s">
        <v>86</v>
      </c>
      <c r="AY125" s="154" t="s">
        <v>184</v>
      </c>
      <c r="BK125" s="163">
        <f>SUM(BK126:BK223)</f>
        <v>0</v>
      </c>
    </row>
    <row r="126" spans="1:65" s="2" customFormat="1" ht="24.2" customHeight="1">
      <c r="A126" s="33"/>
      <c r="B126" s="166"/>
      <c r="C126" s="167" t="s">
        <v>86</v>
      </c>
      <c r="D126" s="167" t="s">
        <v>187</v>
      </c>
      <c r="E126" s="168" t="s">
        <v>188</v>
      </c>
      <c r="F126" s="169" t="s">
        <v>189</v>
      </c>
      <c r="G126" s="170" t="s">
        <v>190</v>
      </c>
      <c r="H126" s="171">
        <v>2.0590000000000002</v>
      </c>
      <c r="I126" s="172"/>
      <c r="J126" s="173">
        <f>ROUND(I126*H126,2)</f>
        <v>0</v>
      </c>
      <c r="K126" s="169" t="s">
        <v>191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2093</v>
      </c>
    </row>
    <row r="127" spans="1:65" s="2" customFormat="1" ht="19.5">
      <c r="A127" s="33"/>
      <c r="B127" s="34"/>
      <c r="C127" s="33"/>
      <c r="D127" s="180" t="s">
        <v>194</v>
      </c>
      <c r="E127" s="33"/>
      <c r="F127" s="181" t="s">
        <v>195</v>
      </c>
      <c r="G127" s="33"/>
      <c r="H127" s="33"/>
      <c r="I127" s="102"/>
      <c r="J127" s="33"/>
      <c r="K127" s="33"/>
      <c r="L127" s="34"/>
      <c r="M127" s="182"/>
      <c r="N127" s="183"/>
      <c r="O127" s="59"/>
      <c r="P127" s="59"/>
      <c r="Q127" s="59"/>
      <c r="R127" s="59"/>
      <c r="S127" s="59"/>
      <c r="T127" s="60"/>
      <c r="U127" s="33"/>
      <c r="V127" s="33"/>
      <c r="W127" s="33"/>
      <c r="X127" s="33"/>
      <c r="Y127" s="33"/>
      <c r="Z127" s="33"/>
      <c r="AA127" s="33"/>
      <c r="AB127" s="33"/>
      <c r="AC127" s="33"/>
      <c r="AD127" s="33"/>
      <c r="AE127" s="33"/>
      <c r="AT127" s="18" t="s">
        <v>194</v>
      </c>
      <c r="AU127" s="18" t="s">
        <v>88</v>
      </c>
    </row>
    <row r="128" spans="1:65" s="13" customFormat="1" ht="11.25">
      <c r="B128" s="184"/>
      <c r="D128" s="180" t="s">
        <v>196</v>
      </c>
      <c r="E128" s="185" t="s">
        <v>1</v>
      </c>
      <c r="F128" s="186" t="s">
        <v>2094</v>
      </c>
      <c r="H128" s="187">
        <v>2.0590000000000002</v>
      </c>
      <c r="I128" s="188"/>
      <c r="L128" s="184"/>
      <c r="M128" s="189"/>
      <c r="N128" s="190"/>
      <c r="O128" s="190"/>
      <c r="P128" s="190"/>
      <c r="Q128" s="190"/>
      <c r="R128" s="190"/>
      <c r="S128" s="190"/>
      <c r="T128" s="191"/>
      <c r="AT128" s="185" t="s">
        <v>196</v>
      </c>
      <c r="AU128" s="185" t="s">
        <v>88</v>
      </c>
      <c r="AV128" s="13" t="s">
        <v>88</v>
      </c>
      <c r="AW128" s="13" t="s">
        <v>36</v>
      </c>
      <c r="AX128" s="13" t="s">
        <v>86</v>
      </c>
      <c r="AY128" s="185" t="s">
        <v>184</v>
      </c>
    </row>
    <row r="129" spans="1:65" s="2" customFormat="1" ht="24.2" customHeight="1">
      <c r="A129" s="33"/>
      <c r="B129" s="166"/>
      <c r="C129" s="167" t="s">
        <v>88</v>
      </c>
      <c r="D129" s="167" t="s">
        <v>187</v>
      </c>
      <c r="E129" s="168" t="s">
        <v>198</v>
      </c>
      <c r="F129" s="169" t="s">
        <v>199</v>
      </c>
      <c r="G129" s="170" t="s">
        <v>200</v>
      </c>
      <c r="H129" s="171">
        <v>350</v>
      </c>
      <c r="I129" s="172"/>
      <c r="J129" s="173">
        <f>ROUND(I129*H129,2)</f>
        <v>0</v>
      </c>
      <c r="K129" s="169" t="s">
        <v>191</v>
      </c>
      <c r="L129" s="34"/>
      <c r="M129" s="174" t="s">
        <v>1</v>
      </c>
      <c r="N129" s="175" t="s">
        <v>44</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192</v>
      </c>
      <c r="AT129" s="178" t="s">
        <v>187</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2095</v>
      </c>
    </row>
    <row r="130" spans="1:65" s="2" customFormat="1" ht="24.2" customHeight="1">
      <c r="A130" s="33"/>
      <c r="B130" s="166"/>
      <c r="C130" s="167" t="s">
        <v>102</v>
      </c>
      <c r="D130" s="167" t="s">
        <v>187</v>
      </c>
      <c r="E130" s="168" t="s">
        <v>202</v>
      </c>
      <c r="F130" s="169" t="s">
        <v>203</v>
      </c>
      <c r="G130" s="170" t="s">
        <v>200</v>
      </c>
      <c r="H130" s="171">
        <v>824.31399999999996</v>
      </c>
      <c r="I130" s="172"/>
      <c r="J130" s="173">
        <f>ROUND(I130*H130,2)</f>
        <v>0</v>
      </c>
      <c r="K130" s="169" t="s">
        <v>191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2096</v>
      </c>
    </row>
    <row r="131" spans="1:65" s="13" customFormat="1" ht="22.5">
      <c r="B131" s="184"/>
      <c r="D131" s="180" t="s">
        <v>196</v>
      </c>
      <c r="E131" s="185" t="s">
        <v>1</v>
      </c>
      <c r="F131" s="186" t="s">
        <v>2097</v>
      </c>
      <c r="H131" s="187">
        <v>824.31399999999996</v>
      </c>
      <c r="I131" s="188"/>
      <c r="L131" s="184"/>
      <c r="M131" s="189"/>
      <c r="N131" s="190"/>
      <c r="O131" s="190"/>
      <c r="P131" s="190"/>
      <c r="Q131" s="190"/>
      <c r="R131" s="190"/>
      <c r="S131" s="190"/>
      <c r="T131" s="191"/>
      <c r="AT131" s="185" t="s">
        <v>196</v>
      </c>
      <c r="AU131" s="185" t="s">
        <v>88</v>
      </c>
      <c r="AV131" s="13" t="s">
        <v>88</v>
      </c>
      <c r="AW131" s="13" t="s">
        <v>36</v>
      </c>
      <c r="AX131" s="13" t="s">
        <v>86</v>
      </c>
      <c r="AY131" s="185" t="s">
        <v>184</v>
      </c>
    </row>
    <row r="132" spans="1:65" s="2" customFormat="1" ht="24.2" customHeight="1">
      <c r="A132" s="33"/>
      <c r="B132" s="166"/>
      <c r="C132" s="167" t="s">
        <v>192</v>
      </c>
      <c r="D132" s="167" t="s">
        <v>187</v>
      </c>
      <c r="E132" s="168" t="s">
        <v>206</v>
      </c>
      <c r="F132" s="169" t="s">
        <v>207</v>
      </c>
      <c r="G132" s="170" t="s">
        <v>200</v>
      </c>
      <c r="H132" s="171">
        <v>91.8</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2098</v>
      </c>
    </row>
    <row r="133" spans="1:65" s="13" customFormat="1" ht="11.25">
      <c r="B133" s="184"/>
      <c r="D133" s="180" t="s">
        <v>196</v>
      </c>
      <c r="E133" s="185" t="s">
        <v>1</v>
      </c>
      <c r="F133" s="186" t="s">
        <v>2099</v>
      </c>
      <c r="H133" s="187">
        <v>90</v>
      </c>
      <c r="I133" s="188"/>
      <c r="L133" s="184"/>
      <c r="M133" s="189"/>
      <c r="N133" s="190"/>
      <c r="O133" s="190"/>
      <c r="P133" s="190"/>
      <c r="Q133" s="190"/>
      <c r="R133" s="190"/>
      <c r="S133" s="190"/>
      <c r="T133" s="191"/>
      <c r="AT133" s="185" t="s">
        <v>196</v>
      </c>
      <c r="AU133" s="185" t="s">
        <v>88</v>
      </c>
      <c r="AV133" s="13" t="s">
        <v>88</v>
      </c>
      <c r="AW133" s="13" t="s">
        <v>36</v>
      </c>
      <c r="AX133" s="13" t="s">
        <v>79</v>
      </c>
      <c r="AY133" s="185" t="s">
        <v>184</v>
      </c>
    </row>
    <row r="134" spans="1:65" s="13" customFormat="1" ht="11.25">
      <c r="B134" s="184"/>
      <c r="D134" s="180" t="s">
        <v>196</v>
      </c>
      <c r="E134" s="185" t="s">
        <v>1</v>
      </c>
      <c r="F134" s="186" t="s">
        <v>2100</v>
      </c>
      <c r="H134" s="187">
        <v>1.8</v>
      </c>
      <c r="I134" s="188"/>
      <c r="L134" s="184"/>
      <c r="M134" s="189"/>
      <c r="N134" s="190"/>
      <c r="O134" s="190"/>
      <c r="P134" s="190"/>
      <c r="Q134" s="190"/>
      <c r="R134" s="190"/>
      <c r="S134" s="190"/>
      <c r="T134" s="191"/>
      <c r="AT134" s="185" t="s">
        <v>196</v>
      </c>
      <c r="AU134" s="185" t="s">
        <v>88</v>
      </c>
      <c r="AV134" s="13" t="s">
        <v>88</v>
      </c>
      <c r="AW134" s="13" t="s">
        <v>36</v>
      </c>
      <c r="AX134" s="13" t="s">
        <v>79</v>
      </c>
      <c r="AY134" s="185" t="s">
        <v>184</v>
      </c>
    </row>
    <row r="135" spans="1:65" s="14" customFormat="1" ht="11.25">
      <c r="B135" s="192"/>
      <c r="D135" s="180" t="s">
        <v>196</v>
      </c>
      <c r="E135" s="193" t="s">
        <v>1</v>
      </c>
      <c r="F135" s="194" t="s">
        <v>212</v>
      </c>
      <c r="H135" s="195">
        <v>91.8</v>
      </c>
      <c r="I135" s="196"/>
      <c r="L135" s="192"/>
      <c r="M135" s="197"/>
      <c r="N135" s="198"/>
      <c r="O135" s="198"/>
      <c r="P135" s="198"/>
      <c r="Q135" s="198"/>
      <c r="R135" s="198"/>
      <c r="S135" s="198"/>
      <c r="T135" s="199"/>
      <c r="AT135" s="193" t="s">
        <v>196</v>
      </c>
      <c r="AU135" s="193" t="s">
        <v>88</v>
      </c>
      <c r="AV135" s="14" t="s">
        <v>192</v>
      </c>
      <c r="AW135" s="14" t="s">
        <v>36</v>
      </c>
      <c r="AX135" s="14" t="s">
        <v>86</v>
      </c>
      <c r="AY135" s="193" t="s">
        <v>184</v>
      </c>
    </row>
    <row r="136" spans="1:65" s="2" customFormat="1" ht="24.2" customHeight="1">
      <c r="A136" s="33"/>
      <c r="B136" s="166"/>
      <c r="C136" s="200" t="s">
        <v>185</v>
      </c>
      <c r="D136" s="200" t="s">
        <v>213</v>
      </c>
      <c r="E136" s="201" t="s">
        <v>214</v>
      </c>
      <c r="F136" s="202" t="s">
        <v>215</v>
      </c>
      <c r="G136" s="203" t="s">
        <v>216</v>
      </c>
      <c r="H136" s="204">
        <v>7.3440000000000003</v>
      </c>
      <c r="I136" s="205"/>
      <c r="J136" s="206">
        <f>ROUND(I136*H136,2)</f>
        <v>0</v>
      </c>
      <c r="K136" s="202" t="s">
        <v>191</v>
      </c>
      <c r="L136" s="207"/>
      <c r="M136" s="208" t="s">
        <v>1</v>
      </c>
      <c r="N136" s="209" t="s">
        <v>44</v>
      </c>
      <c r="O136" s="59"/>
      <c r="P136" s="176">
        <f>O136*H136</f>
        <v>0</v>
      </c>
      <c r="Q136" s="176">
        <v>1</v>
      </c>
      <c r="R136" s="176">
        <f>Q136*H136</f>
        <v>7.3440000000000003</v>
      </c>
      <c r="S136" s="176">
        <v>0</v>
      </c>
      <c r="T136" s="177">
        <f>S136*H136</f>
        <v>0</v>
      </c>
      <c r="U136" s="33"/>
      <c r="V136" s="33"/>
      <c r="W136" s="33"/>
      <c r="X136" s="33"/>
      <c r="Y136" s="33"/>
      <c r="Z136" s="33"/>
      <c r="AA136" s="33"/>
      <c r="AB136" s="33"/>
      <c r="AC136" s="33"/>
      <c r="AD136" s="33"/>
      <c r="AE136" s="33"/>
      <c r="AR136" s="178" t="s">
        <v>217</v>
      </c>
      <c r="AT136" s="178" t="s">
        <v>213</v>
      </c>
      <c r="AU136" s="178" t="s">
        <v>88</v>
      </c>
      <c r="AY136" s="18" t="s">
        <v>184</v>
      </c>
      <c r="BE136" s="179">
        <f>IF(N136="základní",J136,0)</f>
        <v>0</v>
      </c>
      <c r="BF136" s="179">
        <f>IF(N136="snížená",J136,0)</f>
        <v>0</v>
      </c>
      <c r="BG136" s="179">
        <f>IF(N136="zákl. přenesená",J136,0)</f>
        <v>0</v>
      </c>
      <c r="BH136" s="179">
        <f>IF(N136="sníž. přenesená",J136,0)</f>
        <v>0</v>
      </c>
      <c r="BI136" s="179">
        <f>IF(N136="nulová",J136,0)</f>
        <v>0</v>
      </c>
      <c r="BJ136" s="18" t="s">
        <v>86</v>
      </c>
      <c r="BK136" s="179">
        <f>ROUND(I136*H136,2)</f>
        <v>0</v>
      </c>
      <c r="BL136" s="18" t="s">
        <v>192</v>
      </c>
      <c r="BM136" s="178" t="s">
        <v>2101</v>
      </c>
    </row>
    <row r="137" spans="1:65" s="13" customFormat="1" ht="11.25">
      <c r="B137" s="184"/>
      <c r="D137" s="180" t="s">
        <v>196</v>
      </c>
      <c r="E137" s="185" t="s">
        <v>1</v>
      </c>
      <c r="F137" s="186" t="s">
        <v>2102</v>
      </c>
      <c r="H137" s="187">
        <v>7.3440000000000003</v>
      </c>
      <c r="I137" s="188"/>
      <c r="L137" s="184"/>
      <c r="M137" s="189"/>
      <c r="N137" s="190"/>
      <c r="O137" s="190"/>
      <c r="P137" s="190"/>
      <c r="Q137" s="190"/>
      <c r="R137" s="190"/>
      <c r="S137" s="190"/>
      <c r="T137" s="191"/>
      <c r="AT137" s="185" t="s">
        <v>196</v>
      </c>
      <c r="AU137" s="185" t="s">
        <v>88</v>
      </c>
      <c r="AV137" s="13" t="s">
        <v>88</v>
      </c>
      <c r="AW137" s="13" t="s">
        <v>36</v>
      </c>
      <c r="AX137" s="13" t="s">
        <v>86</v>
      </c>
      <c r="AY137" s="185" t="s">
        <v>184</v>
      </c>
    </row>
    <row r="138" spans="1:65" s="2" customFormat="1" ht="24.2" customHeight="1">
      <c r="A138" s="33"/>
      <c r="B138" s="166"/>
      <c r="C138" s="200" t="s">
        <v>220</v>
      </c>
      <c r="D138" s="200" t="s">
        <v>213</v>
      </c>
      <c r="E138" s="201" t="s">
        <v>221</v>
      </c>
      <c r="F138" s="202" t="s">
        <v>222</v>
      </c>
      <c r="G138" s="203" t="s">
        <v>216</v>
      </c>
      <c r="H138" s="204">
        <v>7.3440000000000003</v>
      </c>
      <c r="I138" s="205"/>
      <c r="J138" s="206">
        <f>ROUND(I138*H138,2)</f>
        <v>0</v>
      </c>
      <c r="K138" s="202" t="s">
        <v>191</v>
      </c>
      <c r="L138" s="207"/>
      <c r="M138" s="208" t="s">
        <v>1</v>
      </c>
      <c r="N138" s="209" t="s">
        <v>44</v>
      </c>
      <c r="O138" s="59"/>
      <c r="P138" s="176">
        <f>O138*H138</f>
        <v>0</v>
      </c>
      <c r="Q138" s="176">
        <v>1</v>
      </c>
      <c r="R138" s="176">
        <f>Q138*H138</f>
        <v>7.3440000000000003</v>
      </c>
      <c r="S138" s="176">
        <v>0</v>
      </c>
      <c r="T138" s="177">
        <f>S138*H138</f>
        <v>0</v>
      </c>
      <c r="U138" s="33"/>
      <c r="V138" s="33"/>
      <c r="W138" s="33"/>
      <c r="X138" s="33"/>
      <c r="Y138" s="33"/>
      <c r="Z138" s="33"/>
      <c r="AA138" s="33"/>
      <c r="AB138" s="33"/>
      <c r="AC138" s="33"/>
      <c r="AD138" s="33"/>
      <c r="AE138" s="33"/>
      <c r="AR138" s="178" t="s">
        <v>217</v>
      </c>
      <c r="AT138" s="178" t="s">
        <v>213</v>
      </c>
      <c r="AU138" s="178" t="s">
        <v>88</v>
      </c>
      <c r="AY138" s="18" t="s">
        <v>184</v>
      </c>
      <c r="BE138" s="179">
        <f>IF(N138="základní",J138,0)</f>
        <v>0</v>
      </c>
      <c r="BF138" s="179">
        <f>IF(N138="snížená",J138,0)</f>
        <v>0</v>
      </c>
      <c r="BG138" s="179">
        <f>IF(N138="zákl. přenesená",J138,0)</f>
        <v>0</v>
      </c>
      <c r="BH138" s="179">
        <f>IF(N138="sníž. přenesená",J138,0)</f>
        <v>0</v>
      </c>
      <c r="BI138" s="179">
        <f>IF(N138="nulová",J138,0)</f>
        <v>0</v>
      </c>
      <c r="BJ138" s="18" t="s">
        <v>86</v>
      </c>
      <c r="BK138" s="179">
        <f>ROUND(I138*H138,2)</f>
        <v>0</v>
      </c>
      <c r="BL138" s="18" t="s">
        <v>192</v>
      </c>
      <c r="BM138" s="178" t="s">
        <v>2103</v>
      </c>
    </row>
    <row r="139" spans="1:65" s="13" customFormat="1" ht="11.25">
      <c r="B139" s="184"/>
      <c r="D139" s="180" t="s">
        <v>196</v>
      </c>
      <c r="E139" s="185" t="s">
        <v>1</v>
      </c>
      <c r="F139" s="186" t="s">
        <v>2104</v>
      </c>
      <c r="H139" s="187">
        <v>7.3440000000000003</v>
      </c>
      <c r="I139" s="188"/>
      <c r="L139" s="184"/>
      <c r="M139" s="189"/>
      <c r="N139" s="190"/>
      <c r="O139" s="190"/>
      <c r="P139" s="190"/>
      <c r="Q139" s="190"/>
      <c r="R139" s="190"/>
      <c r="S139" s="190"/>
      <c r="T139" s="191"/>
      <c r="AT139" s="185" t="s">
        <v>196</v>
      </c>
      <c r="AU139" s="185" t="s">
        <v>88</v>
      </c>
      <c r="AV139" s="13" t="s">
        <v>88</v>
      </c>
      <c r="AW139" s="13" t="s">
        <v>36</v>
      </c>
      <c r="AX139" s="13" t="s">
        <v>86</v>
      </c>
      <c r="AY139" s="185" t="s">
        <v>184</v>
      </c>
    </row>
    <row r="140" spans="1:65" s="2" customFormat="1" ht="24.2" customHeight="1">
      <c r="A140" s="33"/>
      <c r="B140" s="166"/>
      <c r="C140" s="167" t="s">
        <v>225</v>
      </c>
      <c r="D140" s="167" t="s">
        <v>187</v>
      </c>
      <c r="E140" s="168" t="s">
        <v>226</v>
      </c>
      <c r="F140" s="169" t="s">
        <v>227</v>
      </c>
      <c r="G140" s="170" t="s">
        <v>228</v>
      </c>
      <c r="H140" s="171">
        <v>110.75</v>
      </c>
      <c r="I140" s="172"/>
      <c r="J140" s="173">
        <f>ROUND(I140*H140,2)</f>
        <v>0</v>
      </c>
      <c r="K140" s="169" t="s">
        <v>191</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2105</v>
      </c>
    </row>
    <row r="141" spans="1:65" s="2" customFormat="1" ht="24.2" customHeight="1">
      <c r="A141" s="33"/>
      <c r="B141" s="166"/>
      <c r="C141" s="167" t="s">
        <v>217</v>
      </c>
      <c r="D141" s="167" t="s">
        <v>187</v>
      </c>
      <c r="E141" s="168" t="s">
        <v>230</v>
      </c>
      <c r="F141" s="169" t="s">
        <v>231</v>
      </c>
      <c r="G141" s="170" t="s">
        <v>228</v>
      </c>
      <c r="H141" s="171">
        <v>110.795</v>
      </c>
      <c r="I141" s="172"/>
      <c r="J141" s="173">
        <f>ROUND(I141*H141,2)</f>
        <v>0</v>
      </c>
      <c r="K141" s="169" t="s">
        <v>191</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2106</v>
      </c>
    </row>
    <row r="142" spans="1:65" s="2" customFormat="1" ht="24.2" customHeight="1">
      <c r="A142" s="33"/>
      <c r="B142" s="166"/>
      <c r="C142" s="200" t="s">
        <v>233</v>
      </c>
      <c r="D142" s="200" t="s">
        <v>213</v>
      </c>
      <c r="E142" s="201" t="s">
        <v>234</v>
      </c>
      <c r="F142" s="202" t="s">
        <v>235</v>
      </c>
      <c r="G142" s="203" t="s">
        <v>216</v>
      </c>
      <c r="H142" s="204">
        <v>1952.26</v>
      </c>
      <c r="I142" s="205"/>
      <c r="J142" s="206">
        <f>ROUND(I142*H142,2)</f>
        <v>0</v>
      </c>
      <c r="K142" s="202" t="s">
        <v>191</v>
      </c>
      <c r="L142" s="207"/>
      <c r="M142" s="208" t="s">
        <v>1</v>
      </c>
      <c r="N142" s="209" t="s">
        <v>44</v>
      </c>
      <c r="O142" s="59"/>
      <c r="P142" s="176">
        <f>O142*H142</f>
        <v>0</v>
      </c>
      <c r="Q142" s="176">
        <v>1</v>
      </c>
      <c r="R142" s="176">
        <f>Q142*H142</f>
        <v>1952.26</v>
      </c>
      <c r="S142" s="176">
        <v>0</v>
      </c>
      <c r="T142" s="177">
        <f>S142*H142</f>
        <v>0</v>
      </c>
      <c r="U142" s="33"/>
      <c r="V142" s="33"/>
      <c r="W142" s="33"/>
      <c r="X142" s="33"/>
      <c r="Y142" s="33"/>
      <c r="Z142" s="33"/>
      <c r="AA142" s="33"/>
      <c r="AB142" s="33"/>
      <c r="AC142" s="33"/>
      <c r="AD142" s="33"/>
      <c r="AE142" s="33"/>
      <c r="AR142" s="178" t="s">
        <v>217</v>
      </c>
      <c r="AT142" s="178" t="s">
        <v>213</v>
      </c>
      <c r="AU142" s="178" t="s">
        <v>88</v>
      </c>
      <c r="AY142" s="18" t="s">
        <v>184</v>
      </c>
      <c r="BE142" s="179">
        <f>IF(N142="základní",J142,0)</f>
        <v>0</v>
      </c>
      <c r="BF142" s="179">
        <f>IF(N142="snížená",J142,0)</f>
        <v>0</v>
      </c>
      <c r="BG142" s="179">
        <f>IF(N142="zákl. přenesená",J142,0)</f>
        <v>0</v>
      </c>
      <c r="BH142" s="179">
        <f>IF(N142="sníž. přenesená",J142,0)</f>
        <v>0</v>
      </c>
      <c r="BI142" s="179">
        <f>IF(N142="nulová",J142,0)</f>
        <v>0</v>
      </c>
      <c r="BJ142" s="18" t="s">
        <v>86</v>
      </c>
      <c r="BK142" s="179">
        <f>ROUND(I142*H142,2)</f>
        <v>0</v>
      </c>
      <c r="BL142" s="18" t="s">
        <v>192</v>
      </c>
      <c r="BM142" s="178" t="s">
        <v>2107</v>
      </c>
    </row>
    <row r="143" spans="1:65" s="13" customFormat="1" ht="11.25">
      <c r="B143" s="184"/>
      <c r="D143" s="180" t="s">
        <v>196</v>
      </c>
      <c r="E143" s="185" t="s">
        <v>1</v>
      </c>
      <c r="F143" s="186" t="s">
        <v>2108</v>
      </c>
      <c r="H143" s="187">
        <v>200.31700000000001</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3" customFormat="1" ht="11.25">
      <c r="B144" s="184"/>
      <c r="D144" s="180" t="s">
        <v>196</v>
      </c>
      <c r="E144" s="185" t="s">
        <v>1</v>
      </c>
      <c r="F144" s="186" t="s">
        <v>2109</v>
      </c>
      <c r="H144" s="187">
        <v>1751.943</v>
      </c>
      <c r="I144" s="188"/>
      <c r="L144" s="184"/>
      <c r="M144" s="189"/>
      <c r="N144" s="190"/>
      <c r="O144" s="190"/>
      <c r="P144" s="190"/>
      <c r="Q144" s="190"/>
      <c r="R144" s="190"/>
      <c r="S144" s="190"/>
      <c r="T144" s="191"/>
      <c r="AT144" s="185" t="s">
        <v>196</v>
      </c>
      <c r="AU144" s="185" t="s">
        <v>88</v>
      </c>
      <c r="AV144" s="13" t="s">
        <v>88</v>
      </c>
      <c r="AW144" s="13" t="s">
        <v>36</v>
      </c>
      <c r="AX144" s="13" t="s">
        <v>79</v>
      </c>
      <c r="AY144" s="185" t="s">
        <v>184</v>
      </c>
    </row>
    <row r="145" spans="1:65" s="14" customFormat="1" ht="11.25">
      <c r="B145" s="192"/>
      <c r="D145" s="180" t="s">
        <v>196</v>
      </c>
      <c r="E145" s="193" t="s">
        <v>1</v>
      </c>
      <c r="F145" s="194" t="s">
        <v>212</v>
      </c>
      <c r="H145" s="195">
        <v>1952.26</v>
      </c>
      <c r="I145" s="196"/>
      <c r="L145" s="192"/>
      <c r="M145" s="197"/>
      <c r="N145" s="198"/>
      <c r="O145" s="198"/>
      <c r="P145" s="198"/>
      <c r="Q145" s="198"/>
      <c r="R145" s="198"/>
      <c r="S145" s="198"/>
      <c r="T145" s="199"/>
      <c r="AT145" s="193" t="s">
        <v>196</v>
      </c>
      <c r="AU145" s="193" t="s">
        <v>88</v>
      </c>
      <c r="AV145" s="14" t="s">
        <v>192</v>
      </c>
      <c r="AW145" s="14" t="s">
        <v>36</v>
      </c>
      <c r="AX145" s="14" t="s">
        <v>86</v>
      </c>
      <c r="AY145" s="193" t="s">
        <v>184</v>
      </c>
    </row>
    <row r="146" spans="1:65" s="2" customFormat="1" ht="24.2" customHeight="1">
      <c r="A146" s="33"/>
      <c r="B146" s="166"/>
      <c r="C146" s="167" t="s">
        <v>239</v>
      </c>
      <c r="D146" s="167" t="s">
        <v>187</v>
      </c>
      <c r="E146" s="168" t="s">
        <v>240</v>
      </c>
      <c r="F146" s="169" t="s">
        <v>241</v>
      </c>
      <c r="G146" s="170" t="s">
        <v>200</v>
      </c>
      <c r="H146" s="171">
        <v>3189.393</v>
      </c>
      <c r="I146" s="172"/>
      <c r="J146" s="173">
        <f>ROUND(I146*H146,2)</f>
        <v>0</v>
      </c>
      <c r="K146" s="169" t="s">
        <v>191</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2110</v>
      </c>
    </row>
    <row r="147" spans="1:65" s="13" customFormat="1" ht="11.25">
      <c r="B147" s="184"/>
      <c r="D147" s="180" t="s">
        <v>196</v>
      </c>
      <c r="E147" s="185" t="s">
        <v>1</v>
      </c>
      <c r="F147" s="186" t="s">
        <v>2111</v>
      </c>
      <c r="H147" s="187">
        <v>3189.393</v>
      </c>
      <c r="I147" s="188"/>
      <c r="L147" s="184"/>
      <c r="M147" s="189"/>
      <c r="N147" s="190"/>
      <c r="O147" s="190"/>
      <c r="P147" s="190"/>
      <c r="Q147" s="190"/>
      <c r="R147" s="190"/>
      <c r="S147" s="190"/>
      <c r="T147" s="191"/>
      <c r="AT147" s="185" t="s">
        <v>196</v>
      </c>
      <c r="AU147" s="185" t="s">
        <v>88</v>
      </c>
      <c r="AV147" s="13" t="s">
        <v>88</v>
      </c>
      <c r="AW147" s="13" t="s">
        <v>36</v>
      </c>
      <c r="AX147" s="13" t="s">
        <v>86</v>
      </c>
      <c r="AY147" s="185" t="s">
        <v>184</v>
      </c>
    </row>
    <row r="148" spans="1:65" s="2" customFormat="1" ht="24.2" customHeight="1">
      <c r="A148" s="33"/>
      <c r="B148" s="166"/>
      <c r="C148" s="167" t="s">
        <v>244</v>
      </c>
      <c r="D148" s="167" t="s">
        <v>187</v>
      </c>
      <c r="E148" s="168" t="s">
        <v>245</v>
      </c>
      <c r="F148" s="169" t="s">
        <v>246</v>
      </c>
      <c r="G148" s="170" t="s">
        <v>190</v>
      </c>
      <c r="H148" s="171">
        <v>0.70899999999999996</v>
      </c>
      <c r="I148" s="172"/>
      <c r="J148" s="173">
        <f>ROUND(I148*H148,2)</f>
        <v>0</v>
      </c>
      <c r="K148" s="169" t="s">
        <v>191</v>
      </c>
      <c r="L148" s="34"/>
      <c r="M148" s="174" t="s">
        <v>1</v>
      </c>
      <c r="N148" s="175" t="s">
        <v>44</v>
      </c>
      <c r="O148" s="59"/>
      <c r="P148" s="176">
        <f>O148*H148</f>
        <v>0</v>
      </c>
      <c r="Q148" s="176">
        <v>0</v>
      </c>
      <c r="R148" s="176">
        <f>Q148*H148</f>
        <v>0</v>
      </c>
      <c r="S148" s="176">
        <v>0</v>
      </c>
      <c r="T148" s="177">
        <f>S148*H148</f>
        <v>0</v>
      </c>
      <c r="U148" s="33"/>
      <c r="V148" s="33"/>
      <c r="W148" s="33"/>
      <c r="X148" s="33"/>
      <c r="Y148" s="33"/>
      <c r="Z148" s="33"/>
      <c r="AA148" s="33"/>
      <c r="AB148" s="33"/>
      <c r="AC148" s="33"/>
      <c r="AD148" s="33"/>
      <c r="AE148" s="33"/>
      <c r="AR148" s="178" t="s">
        <v>192</v>
      </c>
      <c r="AT148" s="178" t="s">
        <v>187</v>
      </c>
      <c r="AU148" s="178" t="s">
        <v>88</v>
      </c>
      <c r="AY148" s="18" t="s">
        <v>184</v>
      </c>
      <c r="BE148" s="179">
        <f>IF(N148="základní",J148,0)</f>
        <v>0</v>
      </c>
      <c r="BF148" s="179">
        <f>IF(N148="snížená",J148,0)</f>
        <v>0</v>
      </c>
      <c r="BG148" s="179">
        <f>IF(N148="zákl. přenesená",J148,0)</f>
        <v>0</v>
      </c>
      <c r="BH148" s="179">
        <f>IF(N148="sníž. přenesená",J148,0)</f>
        <v>0</v>
      </c>
      <c r="BI148" s="179">
        <f>IF(N148="nulová",J148,0)</f>
        <v>0</v>
      </c>
      <c r="BJ148" s="18" t="s">
        <v>86</v>
      </c>
      <c r="BK148" s="179">
        <f>ROUND(I148*H148,2)</f>
        <v>0</v>
      </c>
      <c r="BL148" s="18" t="s">
        <v>192</v>
      </c>
      <c r="BM148" s="178" t="s">
        <v>2112</v>
      </c>
    </row>
    <row r="149" spans="1:65" s="13" customFormat="1" ht="11.25">
      <c r="B149" s="184"/>
      <c r="D149" s="180" t="s">
        <v>196</v>
      </c>
      <c r="E149" s="185" t="s">
        <v>1</v>
      </c>
      <c r="F149" s="186" t="s">
        <v>2113</v>
      </c>
      <c r="H149" s="187">
        <v>0.70899999999999996</v>
      </c>
      <c r="I149" s="188"/>
      <c r="L149" s="184"/>
      <c r="M149" s="189"/>
      <c r="N149" s="190"/>
      <c r="O149" s="190"/>
      <c r="P149" s="190"/>
      <c r="Q149" s="190"/>
      <c r="R149" s="190"/>
      <c r="S149" s="190"/>
      <c r="T149" s="191"/>
      <c r="AT149" s="185" t="s">
        <v>196</v>
      </c>
      <c r="AU149" s="185" t="s">
        <v>88</v>
      </c>
      <c r="AV149" s="13" t="s">
        <v>88</v>
      </c>
      <c r="AW149" s="13" t="s">
        <v>36</v>
      </c>
      <c r="AX149" s="13" t="s">
        <v>86</v>
      </c>
      <c r="AY149" s="185" t="s">
        <v>184</v>
      </c>
    </row>
    <row r="150" spans="1:65" s="2" customFormat="1" ht="24.2" customHeight="1">
      <c r="A150" s="33"/>
      <c r="B150" s="166"/>
      <c r="C150" s="167" t="s">
        <v>249</v>
      </c>
      <c r="D150" s="167" t="s">
        <v>187</v>
      </c>
      <c r="E150" s="168" t="s">
        <v>250</v>
      </c>
      <c r="F150" s="169" t="s">
        <v>251</v>
      </c>
      <c r="G150" s="170" t="s">
        <v>228</v>
      </c>
      <c r="H150" s="171">
        <v>968.995</v>
      </c>
      <c r="I150" s="172"/>
      <c r="J150" s="173">
        <f>ROUND(I150*H150,2)</f>
        <v>0</v>
      </c>
      <c r="K150" s="169" t="s">
        <v>191</v>
      </c>
      <c r="L150" s="34"/>
      <c r="M150" s="174" t="s">
        <v>1</v>
      </c>
      <c r="N150" s="175" t="s">
        <v>44</v>
      </c>
      <c r="O150" s="59"/>
      <c r="P150" s="176">
        <f>O150*H150</f>
        <v>0</v>
      </c>
      <c r="Q150" s="176">
        <v>0</v>
      </c>
      <c r="R150" s="176">
        <f>Q150*H150</f>
        <v>0</v>
      </c>
      <c r="S150" s="176">
        <v>0</v>
      </c>
      <c r="T150" s="177">
        <f>S150*H150</f>
        <v>0</v>
      </c>
      <c r="U150" s="33"/>
      <c r="V150" s="33"/>
      <c r="W150" s="33"/>
      <c r="X150" s="33"/>
      <c r="Y150" s="33"/>
      <c r="Z150" s="33"/>
      <c r="AA150" s="33"/>
      <c r="AB150" s="33"/>
      <c r="AC150" s="33"/>
      <c r="AD150" s="33"/>
      <c r="AE150" s="33"/>
      <c r="AR150" s="178" t="s">
        <v>192</v>
      </c>
      <c r="AT150" s="178" t="s">
        <v>187</v>
      </c>
      <c r="AU150" s="178" t="s">
        <v>88</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192</v>
      </c>
      <c r="BM150" s="178" t="s">
        <v>2114</v>
      </c>
    </row>
    <row r="151" spans="1:65" s="13" customFormat="1" ht="11.25">
      <c r="B151" s="184"/>
      <c r="D151" s="180" t="s">
        <v>196</v>
      </c>
      <c r="E151" s="185" t="s">
        <v>1</v>
      </c>
      <c r="F151" s="186" t="s">
        <v>2115</v>
      </c>
      <c r="H151" s="187">
        <v>968.995</v>
      </c>
      <c r="I151" s="188"/>
      <c r="L151" s="184"/>
      <c r="M151" s="189"/>
      <c r="N151" s="190"/>
      <c r="O151" s="190"/>
      <c r="P151" s="190"/>
      <c r="Q151" s="190"/>
      <c r="R151" s="190"/>
      <c r="S151" s="190"/>
      <c r="T151" s="191"/>
      <c r="AT151" s="185" t="s">
        <v>196</v>
      </c>
      <c r="AU151" s="185" t="s">
        <v>88</v>
      </c>
      <c r="AV151" s="13" t="s">
        <v>88</v>
      </c>
      <c r="AW151" s="13" t="s">
        <v>36</v>
      </c>
      <c r="AX151" s="13" t="s">
        <v>86</v>
      </c>
      <c r="AY151" s="185" t="s">
        <v>184</v>
      </c>
    </row>
    <row r="152" spans="1:65" s="2" customFormat="1" ht="24.2" customHeight="1">
      <c r="A152" s="33"/>
      <c r="B152" s="166"/>
      <c r="C152" s="167" t="s">
        <v>254</v>
      </c>
      <c r="D152" s="167" t="s">
        <v>187</v>
      </c>
      <c r="E152" s="168" t="s">
        <v>255</v>
      </c>
      <c r="F152" s="169" t="s">
        <v>256</v>
      </c>
      <c r="G152" s="170" t="s">
        <v>190</v>
      </c>
      <c r="H152" s="171">
        <v>1.03</v>
      </c>
      <c r="I152" s="172"/>
      <c r="J152" s="173">
        <f>ROUND(I152*H152,2)</f>
        <v>0</v>
      </c>
      <c r="K152" s="169" t="s">
        <v>191</v>
      </c>
      <c r="L152" s="34"/>
      <c r="M152" s="174" t="s">
        <v>1</v>
      </c>
      <c r="N152" s="175" t="s">
        <v>44</v>
      </c>
      <c r="O152" s="59"/>
      <c r="P152" s="176">
        <f>O152*H152</f>
        <v>0</v>
      </c>
      <c r="Q152" s="176">
        <v>0</v>
      </c>
      <c r="R152" s="176">
        <f>Q152*H152</f>
        <v>0</v>
      </c>
      <c r="S152" s="176">
        <v>0</v>
      </c>
      <c r="T152" s="177">
        <f>S152*H152</f>
        <v>0</v>
      </c>
      <c r="U152" s="33"/>
      <c r="V152" s="33"/>
      <c r="W152" s="33"/>
      <c r="X152" s="33"/>
      <c r="Y152" s="33"/>
      <c r="Z152" s="33"/>
      <c r="AA152" s="33"/>
      <c r="AB152" s="33"/>
      <c r="AC152" s="33"/>
      <c r="AD152" s="33"/>
      <c r="AE152" s="33"/>
      <c r="AR152" s="178" t="s">
        <v>192</v>
      </c>
      <c r="AT152" s="178" t="s">
        <v>187</v>
      </c>
      <c r="AU152" s="178" t="s">
        <v>88</v>
      </c>
      <c r="AY152" s="18" t="s">
        <v>184</v>
      </c>
      <c r="BE152" s="179">
        <f>IF(N152="základní",J152,0)</f>
        <v>0</v>
      </c>
      <c r="BF152" s="179">
        <f>IF(N152="snížená",J152,0)</f>
        <v>0</v>
      </c>
      <c r="BG152" s="179">
        <f>IF(N152="zákl. přenesená",J152,0)</f>
        <v>0</v>
      </c>
      <c r="BH152" s="179">
        <f>IF(N152="sníž. přenesená",J152,0)</f>
        <v>0</v>
      </c>
      <c r="BI152" s="179">
        <f>IF(N152="nulová",J152,0)</f>
        <v>0</v>
      </c>
      <c r="BJ152" s="18" t="s">
        <v>86</v>
      </c>
      <c r="BK152" s="179">
        <f>ROUND(I152*H152,2)</f>
        <v>0</v>
      </c>
      <c r="BL152" s="18" t="s">
        <v>192</v>
      </c>
      <c r="BM152" s="178" t="s">
        <v>2116</v>
      </c>
    </row>
    <row r="153" spans="1:65" s="2" customFormat="1" ht="19.5">
      <c r="A153" s="33"/>
      <c r="B153" s="34"/>
      <c r="C153" s="33"/>
      <c r="D153" s="180" t="s">
        <v>194</v>
      </c>
      <c r="E153" s="33"/>
      <c r="F153" s="181" t="s">
        <v>195</v>
      </c>
      <c r="G153" s="33"/>
      <c r="H153" s="33"/>
      <c r="I153" s="102"/>
      <c r="J153" s="33"/>
      <c r="K153" s="33"/>
      <c r="L153" s="34"/>
      <c r="M153" s="182"/>
      <c r="N153" s="183"/>
      <c r="O153" s="59"/>
      <c r="P153" s="59"/>
      <c r="Q153" s="59"/>
      <c r="R153" s="59"/>
      <c r="S153" s="59"/>
      <c r="T153" s="60"/>
      <c r="U153" s="33"/>
      <c r="V153" s="33"/>
      <c r="W153" s="33"/>
      <c r="X153" s="33"/>
      <c r="Y153" s="33"/>
      <c r="Z153" s="33"/>
      <c r="AA153" s="33"/>
      <c r="AB153" s="33"/>
      <c r="AC153" s="33"/>
      <c r="AD153" s="33"/>
      <c r="AE153" s="33"/>
      <c r="AT153" s="18" t="s">
        <v>194</v>
      </c>
      <c r="AU153" s="18" t="s">
        <v>88</v>
      </c>
    </row>
    <row r="154" spans="1:65" s="13" customFormat="1" ht="11.25">
      <c r="B154" s="184"/>
      <c r="D154" s="180" t="s">
        <v>196</v>
      </c>
      <c r="E154" s="185" t="s">
        <v>1</v>
      </c>
      <c r="F154" s="186" t="s">
        <v>2117</v>
      </c>
      <c r="H154" s="187">
        <v>1.03</v>
      </c>
      <c r="I154" s="188"/>
      <c r="L154" s="184"/>
      <c r="M154" s="189"/>
      <c r="N154" s="190"/>
      <c r="O154" s="190"/>
      <c r="P154" s="190"/>
      <c r="Q154" s="190"/>
      <c r="R154" s="190"/>
      <c r="S154" s="190"/>
      <c r="T154" s="191"/>
      <c r="AT154" s="185" t="s">
        <v>196</v>
      </c>
      <c r="AU154" s="185" t="s">
        <v>88</v>
      </c>
      <c r="AV154" s="13" t="s">
        <v>88</v>
      </c>
      <c r="AW154" s="13" t="s">
        <v>36</v>
      </c>
      <c r="AX154" s="13" t="s">
        <v>86</v>
      </c>
      <c r="AY154" s="185" t="s">
        <v>184</v>
      </c>
    </row>
    <row r="155" spans="1:65" s="2" customFormat="1" ht="24.2" customHeight="1">
      <c r="A155" s="33"/>
      <c r="B155" s="166"/>
      <c r="C155" s="167" t="s">
        <v>262</v>
      </c>
      <c r="D155" s="167" t="s">
        <v>187</v>
      </c>
      <c r="E155" s="168" t="s">
        <v>267</v>
      </c>
      <c r="F155" s="169" t="s">
        <v>268</v>
      </c>
      <c r="G155" s="170" t="s">
        <v>190</v>
      </c>
      <c r="H155" s="171">
        <v>0.753</v>
      </c>
      <c r="I155" s="172"/>
      <c r="J155" s="173">
        <f>ROUND(I155*H155,2)</f>
        <v>0</v>
      </c>
      <c r="K155" s="169" t="s">
        <v>191</v>
      </c>
      <c r="L155" s="34"/>
      <c r="M155" s="174" t="s">
        <v>1</v>
      </c>
      <c r="N155" s="175" t="s">
        <v>44</v>
      </c>
      <c r="O155" s="59"/>
      <c r="P155" s="176">
        <f>O155*H155</f>
        <v>0</v>
      </c>
      <c r="Q155" s="176">
        <v>0</v>
      </c>
      <c r="R155" s="176">
        <f>Q155*H155</f>
        <v>0</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2118</v>
      </c>
    </row>
    <row r="156" spans="1:65" s="13" customFormat="1" ht="11.25">
      <c r="B156" s="184"/>
      <c r="D156" s="180" t="s">
        <v>196</v>
      </c>
      <c r="E156" s="185" t="s">
        <v>1</v>
      </c>
      <c r="F156" s="186" t="s">
        <v>2119</v>
      </c>
      <c r="H156" s="187">
        <v>0.753</v>
      </c>
      <c r="I156" s="188"/>
      <c r="L156" s="184"/>
      <c r="M156" s="189"/>
      <c r="N156" s="190"/>
      <c r="O156" s="190"/>
      <c r="P156" s="190"/>
      <c r="Q156" s="190"/>
      <c r="R156" s="190"/>
      <c r="S156" s="190"/>
      <c r="T156" s="191"/>
      <c r="AT156" s="185" t="s">
        <v>196</v>
      </c>
      <c r="AU156" s="185" t="s">
        <v>88</v>
      </c>
      <c r="AV156" s="13" t="s">
        <v>88</v>
      </c>
      <c r="AW156" s="13" t="s">
        <v>36</v>
      </c>
      <c r="AX156" s="13" t="s">
        <v>86</v>
      </c>
      <c r="AY156" s="185" t="s">
        <v>184</v>
      </c>
    </row>
    <row r="157" spans="1:65" s="2" customFormat="1" ht="24.2" customHeight="1">
      <c r="A157" s="33"/>
      <c r="B157" s="166"/>
      <c r="C157" s="167" t="s">
        <v>8</v>
      </c>
      <c r="D157" s="167" t="s">
        <v>187</v>
      </c>
      <c r="E157" s="168" t="s">
        <v>280</v>
      </c>
      <c r="F157" s="169" t="s">
        <v>281</v>
      </c>
      <c r="G157" s="170" t="s">
        <v>190</v>
      </c>
      <c r="H157" s="171">
        <v>0.73499999999999999</v>
      </c>
      <c r="I157" s="172"/>
      <c r="J157" s="173">
        <f>ROUND(I157*H157,2)</f>
        <v>0</v>
      </c>
      <c r="K157" s="169" t="s">
        <v>191</v>
      </c>
      <c r="L157" s="34"/>
      <c r="M157" s="174" t="s">
        <v>1</v>
      </c>
      <c r="N157" s="175" t="s">
        <v>44</v>
      </c>
      <c r="O157" s="59"/>
      <c r="P157" s="176">
        <f>O157*H157</f>
        <v>0</v>
      </c>
      <c r="Q157" s="176">
        <v>0</v>
      </c>
      <c r="R157" s="176">
        <f>Q157*H157</f>
        <v>0</v>
      </c>
      <c r="S157" s="176">
        <v>0</v>
      </c>
      <c r="T157" s="177">
        <f>S157*H157</f>
        <v>0</v>
      </c>
      <c r="U157" s="33"/>
      <c r="V157" s="33"/>
      <c r="W157" s="33"/>
      <c r="X157" s="33"/>
      <c r="Y157" s="33"/>
      <c r="Z157" s="33"/>
      <c r="AA157" s="33"/>
      <c r="AB157" s="33"/>
      <c r="AC157" s="33"/>
      <c r="AD157" s="33"/>
      <c r="AE157" s="33"/>
      <c r="AR157" s="178" t="s">
        <v>192</v>
      </c>
      <c r="AT157" s="178" t="s">
        <v>187</v>
      </c>
      <c r="AU157" s="178" t="s">
        <v>88</v>
      </c>
      <c r="AY157" s="18" t="s">
        <v>184</v>
      </c>
      <c r="BE157" s="179">
        <f>IF(N157="základní",J157,0)</f>
        <v>0</v>
      </c>
      <c r="BF157" s="179">
        <f>IF(N157="snížená",J157,0)</f>
        <v>0</v>
      </c>
      <c r="BG157" s="179">
        <f>IF(N157="zákl. přenesená",J157,0)</f>
        <v>0</v>
      </c>
      <c r="BH157" s="179">
        <f>IF(N157="sníž. přenesená",J157,0)</f>
        <v>0</v>
      </c>
      <c r="BI157" s="179">
        <f>IF(N157="nulová",J157,0)</f>
        <v>0</v>
      </c>
      <c r="BJ157" s="18" t="s">
        <v>86</v>
      </c>
      <c r="BK157" s="179">
        <f>ROUND(I157*H157,2)</f>
        <v>0</v>
      </c>
      <c r="BL157" s="18" t="s">
        <v>192</v>
      </c>
      <c r="BM157" s="178" t="s">
        <v>2120</v>
      </c>
    </row>
    <row r="158" spans="1:65" s="13" customFormat="1" ht="11.25">
      <c r="B158" s="184"/>
      <c r="D158" s="180" t="s">
        <v>196</v>
      </c>
      <c r="E158" s="185" t="s">
        <v>1</v>
      </c>
      <c r="F158" s="186" t="s">
        <v>2121</v>
      </c>
      <c r="H158" s="187">
        <v>0.73499999999999999</v>
      </c>
      <c r="I158" s="188"/>
      <c r="L158" s="184"/>
      <c r="M158" s="189"/>
      <c r="N158" s="190"/>
      <c r="O158" s="190"/>
      <c r="P158" s="190"/>
      <c r="Q158" s="190"/>
      <c r="R158" s="190"/>
      <c r="S158" s="190"/>
      <c r="T158" s="191"/>
      <c r="AT158" s="185" t="s">
        <v>196</v>
      </c>
      <c r="AU158" s="185" t="s">
        <v>88</v>
      </c>
      <c r="AV158" s="13" t="s">
        <v>88</v>
      </c>
      <c r="AW158" s="13" t="s">
        <v>36</v>
      </c>
      <c r="AX158" s="13" t="s">
        <v>86</v>
      </c>
      <c r="AY158" s="185" t="s">
        <v>184</v>
      </c>
    </row>
    <row r="159" spans="1:65" s="2" customFormat="1" ht="24.2" customHeight="1">
      <c r="A159" s="33"/>
      <c r="B159" s="166"/>
      <c r="C159" s="167" t="s">
        <v>274</v>
      </c>
      <c r="D159" s="167" t="s">
        <v>187</v>
      </c>
      <c r="E159" s="168" t="s">
        <v>2122</v>
      </c>
      <c r="F159" s="169" t="s">
        <v>2123</v>
      </c>
      <c r="G159" s="170" t="s">
        <v>190</v>
      </c>
      <c r="H159" s="171">
        <v>1.7999999999999999E-2</v>
      </c>
      <c r="I159" s="172"/>
      <c r="J159" s="173">
        <f>ROUND(I159*H159,2)</f>
        <v>0</v>
      </c>
      <c r="K159" s="169" t="s">
        <v>191</v>
      </c>
      <c r="L159" s="34"/>
      <c r="M159" s="174" t="s">
        <v>1</v>
      </c>
      <c r="N159" s="175" t="s">
        <v>44</v>
      </c>
      <c r="O159" s="59"/>
      <c r="P159" s="176">
        <f>O159*H159</f>
        <v>0</v>
      </c>
      <c r="Q159" s="176">
        <v>0</v>
      </c>
      <c r="R159" s="176">
        <f>Q159*H159</f>
        <v>0</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2124</v>
      </c>
    </row>
    <row r="160" spans="1:65" s="13" customFormat="1" ht="11.25">
      <c r="B160" s="184"/>
      <c r="D160" s="180" t="s">
        <v>196</v>
      </c>
      <c r="E160" s="185" t="s">
        <v>1</v>
      </c>
      <c r="F160" s="186" t="s">
        <v>2125</v>
      </c>
      <c r="H160" s="187">
        <v>1.7999999999999999E-2</v>
      </c>
      <c r="I160" s="188"/>
      <c r="L160" s="184"/>
      <c r="M160" s="189"/>
      <c r="N160" s="190"/>
      <c r="O160" s="190"/>
      <c r="P160" s="190"/>
      <c r="Q160" s="190"/>
      <c r="R160" s="190"/>
      <c r="S160" s="190"/>
      <c r="T160" s="191"/>
      <c r="AT160" s="185" t="s">
        <v>196</v>
      </c>
      <c r="AU160" s="185" t="s">
        <v>88</v>
      </c>
      <c r="AV160" s="13" t="s">
        <v>88</v>
      </c>
      <c r="AW160" s="13" t="s">
        <v>36</v>
      </c>
      <c r="AX160" s="13" t="s">
        <v>86</v>
      </c>
      <c r="AY160" s="185" t="s">
        <v>184</v>
      </c>
    </row>
    <row r="161" spans="1:65" s="2" customFormat="1" ht="24.2" customHeight="1">
      <c r="A161" s="33"/>
      <c r="B161" s="166"/>
      <c r="C161" s="167" t="s">
        <v>279</v>
      </c>
      <c r="D161" s="167" t="s">
        <v>187</v>
      </c>
      <c r="E161" s="168" t="s">
        <v>341</v>
      </c>
      <c r="F161" s="169" t="s">
        <v>342</v>
      </c>
      <c r="G161" s="170" t="s">
        <v>286</v>
      </c>
      <c r="H161" s="171">
        <v>36</v>
      </c>
      <c r="I161" s="172"/>
      <c r="J161" s="173">
        <f>ROUND(I161*H161,2)</f>
        <v>0</v>
      </c>
      <c r="K161" s="169" t="s">
        <v>191</v>
      </c>
      <c r="L161" s="34"/>
      <c r="M161" s="174" t="s">
        <v>1</v>
      </c>
      <c r="N161" s="175" t="s">
        <v>44</v>
      </c>
      <c r="O161" s="59"/>
      <c r="P161" s="176">
        <f>O161*H161</f>
        <v>0</v>
      </c>
      <c r="Q161" s="176">
        <v>0</v>
      </c>
      <c r="R161" s="176">
        <f>Q161*H161</f>
        <v>0</v>
      </c>
      <c r="S161" s="176">
        <v>0</v>
      </c>
      <c r="T161" s="177">
        <f>S161*H161</f>
        <v>0</v>
      </c>
      <c r="U161" s="33"/>
      <c r="V161" s="33"/>
      <c r="W161" s="33"/>
      <c r="X161" s="33"/>
      <c r="Y161" s="33"/>
      <c r="Z161" s="33"/>
      <c r="AA161" s="33"/>
      <c r="AB161" s="33"/>
      <c r="AC161" s="33"/>
      <c r="AD161" s="33"/>
      <c r="AE161" s="33"/>
      <c r="AR161" s="178" t="s">
        <v>192</v>
      </c>
      <c r="AT161" s="178" t="s">
        <v>187</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2126</v>
      </c>
    </row>
    <row r="162" spans="1:65" s="2" customFormat="1" ht="19.5">
      <c r="A162" s="33"/>
      <c r="B162" s="34"/>
      <c r="C162" s="33"/>
      <c r="D162" s="180" t="s">
        <v>194</v>
      </c>
      <c r="E162" s="33"/>
      <c r="F162" s="181" t="s">
        <v>344</v>
      </c>
      <c r="G162" s="33"/>
      <c r="H162" s="33"/>
      <c r="I162" s="102"/>
      <c r="J162" s="33"/>
      <c r="K162" s="33"/>
      <c r="L162" s="34"/>
      <c r="M162" s="182"/>
      <c r="N162" s="183"/>
      <c r="O162" s="59"/>
      <c r="P162" s="59"/>
      <c r="Q162" s="59"/>
      <c r="R162" s="59"/>
      <c r="S162" s="59"/>
      <c r="T162" s="60"/>
      <c r="U162" s="33"/>
      <c r="V162" s="33"/>
      <c r="W162" s="33"/>
      <c r="X162" s="33"/>
      <c r="Y162" s="33"/>
      <c r="Z162" s="33"/>
      <c r="AA162" s="33"/>
      <c r="AB162" s="33"/>
      <c r="AC162" s="33"/>
      <c r="AD162" s="33"/>
      <c r="AE162" s="33"/>
      <c r="AT162" s="18" t="s">
        <v>194</v>
      </c>
      <c r="AU162" s="18" t="s">
        <v>88</v>
      </c>
    </row>
    <row r="163" spans="1:65" s="13" customFormat="1" ht="11.25">
      <c r="B163" s="184"/>
      <c r="D163" s="180" t="s">
        <v>196</v>
      </c>
      <c r="E163" s="185" t="s">
        <v>1</v>
      </c>
      <c r="F163" s="186" t="s">
        <v>2127</v>
      </c>
      <c r="H163" s="187">
        <v>24</v>
      </c>
      <c r="I163" s="188"/>
      <c r="L163" s="184"/>
      <c r="M163" s="189"/>
      <c r="N163" s="190"/>
      <c r="O163" s="190"/>
      <c r="P163" s="190"/>
      <c r="Q163" s="190"/>
      <c r="R163" s="190"/>
      <c r="S163" s="190"/>
      <c r="T163" s="191"/>
      <c r="AT163" s="185" t="s">
        <v>196</v>
      </c>
      <c r="AU163" s="185" t="s">
        <v>88</v>
      </c>
      <c r="AV163" s="13" t="s">
        <v>88</v>
      </c>
      <c r="AW163" s="13" t="s">
        <v>36</v>
      </c>
      <c r="AX163" s="13" t="s">
        <v>79</v>
      </c>
      <c r="AY163" s="185" t="s">
        <v>184</v>
      </c>
    </row>
    <row r="164" spans="1:65" s="13" customFormat="1" ht="11.25">
      <c r="B164" s="184"/>
      <c r="D164" s="180" t="s">
        <v>196</v>
      </c>
      <c r="E164" s="185" t="s">
        <v>1</v>
      </c>
      <c r="F164" s="186" t="s">
        <v>2128</v>
      </c>
      <c r="H164" s="187">
        <v>12</v>
      </c>
      <c r="I164" s="188"/>
      <c r="L164" s="184"/>
      <c r="M164" s="189"/>
      <c r="N164" s="190"/>
      <c r="O164" s="190"/>
      <c r="P164" s="190"/>
      <c r="Q164" s="190"/>
      <c r="R164" s="190"/>
      <c r="S164" s="190"/>
      <c r="T164" s="191"/>
      <c r="AT164" s="185" t="s">
        <v>196</v>
      </c>
      <c r="AU164" s="185" t="s">
        <v>88</v>
      </c>
      <c r="AV164" s="13" t="s">
        <v>88</v>
      </c>
      <c r="AW164" s="13" t="s">
        <v>36</v>
      </c>
      <c r="AX164" s="13" t="s">
        <v>79</v>
      </c>
      <c r="AY164" s="185" t="s">
        <v>184</v>
      </c>
    </row>
    <row r="165" spans="1:65" s="14" customFormat="1" ht="11.25">
      <c r="B165" s="192"/>
      <c r="D165" s="180" t="s">
        <v>196</v>
      </c>
      <c r="E165" s="193" t="s">
        <v>1</v>
      </c>
      <c r="F165" s="194" t="s">
        <v>212</v>
      </c>
      <c r="H165" s="195">
        <v>36</v>
      </c>
      <c r="I165" s="196"/>
      <c r="L165" s="192"/>
      <c r="M165" s="197"/>
      <c r="N165" s="198"/>
      <c r="O165" s="198"/>
      <c r="P165" s="198"/>
      <c r="Q165" s="198"/>
      <c r="R165" s="198"/>
      <c r="S165" s="198"/>
      <c r="T165" s="199"/>
      <c r="AT165" s="193" t="s">
        <v>196</v>
      </c>
      <c r="AU165" s="193" t="s">
        <v>88</v>
      </c>
      <c r="AV165" s="14" t="s">
        <v>192</v>
      </c>
      <c r="AW165" s="14" t="s">
        <v>36</v>
      </c>
      <c r="AX165" s="14" t="s">
        <v>86</v>
      </c>
      <c r="AY165" s="193" t="s">
        <v>184</v>
      </c>
    </row>
    <row r="166" spans="1:65" s="2" customFormat="1" ht="24.2" customHeight="1">
      <c r="A166" s="33"/>
      <c r="B166" s="166"/>
      <c r="C166" s="167" t="s">
        <v>283</v>
      </c>
      <c r="D166" s="167" t="s">
        <v>187</v>
      </c>
      <c r="E166" s="168" t="s">
        <v>380</v>
      </c>
      <c r="F166" s="169" t="s">
        <v>381</v>
      </c>
      <c r="G166" s="170" t="s">
        <v>190</v>
      </c>
      <c r="H166" s="171">
        <v>1.03</v>
      </c>
      <c r="I166" s="172"/>
      <c r="J166" s="173">
        <f>ROUND(I166*H166,2)</f>
        <v>0</v>
      </c>
      <c r="K166" s="169" t="s">
        <v>191</v>
      </c>
      <c r="L166" s="34"/>
      <c r="M166" s="174" t="s">
        <v>1</v>
      </c>
      <c r="N166" s="175" t="s">
        <v>44</v>
      </c>
      <c r="O166" s="59"/>
      <c r="P166" s="176">
        <f>O166*H166</f>
        <v>0</v>
      </c>
      <c r="Q166" s="176">
        <v>0</v>
      </c>
      <c r="R166" s="176">
        <f>Q166*H166</f>
        <v>0</v>
      </c>
      <c r="S166" s="176">
        <v>0</v>
      </c>
      <c r="T166" s="177">
        <f>S166*H166</f>
        <v>0</v>
      </c>
      <c r="U166" s="33"/>
      <c r="V166" s="33"/>
      <c r="W166" s="33"/>
      <c r="X166" s="33"/>
      <c r="Y166" s="33"/>
      <c r="Z166" s="33"/>
      <c r="AA166" s="33"/>
      <c r="AB166" s="33"/>
      <c r="AC166" s="33"/>
      <c r="AD166" s="33"/>
      <c r="AE166" s="33"/>
      <c r="AR166" s="178" t="s">
        <v>192</v>
      </c>
      <c r="AT166" s="178" t="s">
        <v>187</v>
      </c>
      <c r="AU166" s="178" t="s">
        <v>88</v>
      </c>
      <c r="AY166" s="18" t="s">
        <v>184</v>
      </c>
      <c r="BE166" s="179">
        <f>IF(N166="základní",J166,0)</f>
        <v>0</v>
      </c>
      <c r="BF166" s="179">
        <f>IF(N166="snížená",J166,0)</f>
        <v>0</v>
      </c>
      <c r="BG166" s="179">
        <f>IF(N166="zákl. přenesená",J166,0)</f>
        <v>0</v>
      </c>
      <c r="BH166" s="179">
        <f>IF(N166="sníž. přenesená",J166,0)</f>
        <v>0</v>
      </c>
      <c r="BI166" s="179">
        <f>IF(N166="nulová",J166,0)</f>
        <v>0</v>
      </c>
      <c r="BJ166" s="18" t="s">
        <v>86</v>
      </c>
      <c r="BK166" s="179">
        <f>ROUND(I166*H166,2)</f>
        <v>0</v>
      </c>
      <c r="BL166" s="18" t="s">
        <v>192</v>
      </c>
      <c r="BM166" s="178" t="s">
        <v>2129</v>
      </c>
    </row>
    <row r="167" spans="1:65" s="2" customFormat="1" ht="19.5">
      <c r="A167" s="33"/>
      <c r="B167" s="34"/>
      <c r="C167" s="33"/>
      <c r="D167" s="180" t="s">
        <v>194</v>
      </c>
      <c r="E167" s="33"/>
      <c r="F167" s="181" t="s">
        <v>195</v>
      </c>
      <c r="G167" s="33"/>
      <c r="H167" s="33"/>
      <c r="I167" s="102"/>
      <c r="J167" s="33"/>
      <c r="K167" s="33"/>
      <c r="L167" s="34"/>
      <c r="M167" s="182"/>
      <c r="N167" s="183"/>
      <c r="O167" s="59"/>
      <c r="P167" s="59"/>
      <c r="Q167" s="59"/>
      <c r="R167" s="59"/>
      <c r="S167" s="59"/>
      <c r="T167" s="60"/>
      <c r="U167" s="33"/>
      <c r="V167" s="33"/>
      <c r="W167" s="33"/>
      <c r="X167" s="33"/>
      <c r="Y167" s="33"/>
      <c r="Z167" s="33"/>
      <c r="AA167" s="33"/>
      <c r="AB167" s="33"/>
      <c r="AC167" s="33"/>
      <c r="AD167" s="33"/>
      <c r="AE167" s="33"/>
      <c r="AT167" s="18" t="s">
        <v>194</v>
      </c>
      <c r="AU167" s="18" t="s">
        <v>88</v>
      </c>
    </row>
    <row r="168" spans="1:65" s="13" customFormat="1" ht="11.25">
      <c r="B168" s="184"/>
      <c r="D168" s="180" t="s">
        <v>196</v>
      </c>
      <c r="E168" s="185" t="s">
        <v>1</v>
      </c>
      <c r="F168" s="186" t="s">
        <v>2130</v>
      </c>
      <c r="H168" s="187">
        <v>1.03</v>
      </c>
      <c r="I168" s="188"/>
      <c r="L168" s="184"/>
      <c r="M168" s="189"/>
      <c r="N168" s="190"/>
      <c r="O168" s="190"/>
      <c r="P168" s="190"/>
      <c r="Q168" s="190"/>
      <c r="R168" s="190"/>
      <c r="S168" s="190"/>
      <c r="T168" s="191"/>
      <c r="AT168" s="185" t="s">
        <v>196</v>
      </c>
      <c r="AU168" s="185" t="s">
        <v>88</v>
      </c>
      <c r="AV168" s="13" t="s">
        <v>88</v>
      </c>
      <c r="AW168" s="13" t="s">
        <v>36</v>
      </c>
      <c r="AX168" s="13" t="s">
        <v>86</v>
      </c>
      <c r="AY168" s="185" t="s">
        <v>184</v>
      </c>
    </row>
    <row r="169" spans="1:65" s="2" customFormat="1" ht="24.2" customHeight="1">
      <c r="A169" s="33"/>
      <c r="B169" s="166"/>
      <c r="C169" s="167" t="s">
        <v>288</v>
      </c>
      <c r="D169" s="167" t="s">
        <v>187</v>
      </c>
      <c r="E169" s="168" t="s">
        <v>388</v>
      </c>
      <c r="F169" s="169" t="s">
        <v>389</v>
      </c>
      <c r="G169" s="170" t="s">
        <v>190</v>
      </c>
      <c r="H169" s="171">
        <v>0.59</v>
      </c>
      <c r="I169" s="172"/>
      <c r="J169" s="173">
        <f>ROUND(I169*H169,2)</f>
        <v>0</v>
      </c>
      <c r="K169" s="169" t="s">
        <v>191</v>
      </c>
      <c r="L169" s="34"/>
      <c r="M169" s="174" t="s">
        <v>1</v>
      </c>
      <c r="N169" s="175" t="s">
        <v>44</v>
      </c>
      <c r="O169" s="59"/>
      <c r="P169" s="176">
        <f>O169*H169</f>
        <v>0</v>
      </c>
      <c r="Q169" s="176">
        <v>0</v>
      </c>
      <c r="R169" s="176">
        <f>Q169*H169</f>
        <v>0</v>
      </c>
      <c r="S169" s="176">
        <v>0</v>
      </c>
      <c r="T169" s="177">
        <f>S169*H169</f>
        <v>0</v>
      </c>
      <c r="U169" s="33"/>
      <c r="V169" s="33"/>
      <c r="W169" s="33"/>
      <c r="X169" s="33"/>
      <c r="Y169" s="33"/>
      <c r="Z169" s="33"/>
      <c r="AA169" s="33"/>
      <c r="AB169" s="33"/>
      <c r="AC169" s="33"/>
      <c r="AD169" s="33"/>
      <c r="AE169" s="33"/>
      <c r="AR169" s="178" t="s">
        <v>192</v>
      </c>
      <c r="AT169" s="178" t="s">
        <v>187</v>
      </c>
      <c r="AU169" s="178" t="s">
        <v>88</v>
      </c>
      <c r="AY169" s="18" t="s">
        <v>184</v>
      </c>
      <c r="BE169" s="179">
        <f>IF(N169="základní",J169,0)</f>
        <v>0</v>
      </c>
      <c r="BF169" s="179">
        <f>IF(N169="snížená",J169,0)</f>
        <v>0</v>
      </c>
      <c r="BG169" s="179">
        <f>IF(N169="zákl. přenesená",J169,0)</f>
        <v>0</v>
      </c>
      <c r="BH169" s="179">
        <f>IF(N169="sníž. přenesená",J169,0)</f>
        <v>0</v>
      </c>
      <c r="BI169" s="179">
        <f>IF(N169="nulová",J169,0)</f>
        <v>0</v>
      </c>
      <c r="BJ169" s="18" t="s">
        <v>86</v>
      </c>
      <c r="BK169" s="179">
        <f>ROUND(I169*H169,2)</f>
        <v>0</v>
      </c>
      <c r="BL169" s="18" t="s">
        <v>192</v>
      </c>
      <c r="BM169" s="178" t="s">
        <v>2131</v>
      </c>
    </row>
    <row r="170" spans="1:65" s="2" customFormat="1" ht="19.5">
      <c r="A170" s="33"/>
      <c r="B170" s="34"/>
      <c r="C170" s="33"/>
      <c r="D170" s="180" t="s">
        <v>194</v>
      </c>
      <c r="E170" s="33"/>
      <c r="F170" s="181" t="s">
        <v>195</v>
      </c>
      <c r="G170" s="33"/>
      <c r="H170" s="33"/>
      <c r="I170" s="102"/>
      <c r="J170" s="33"/>
      <c r="K170" s="33"/>
      <c r="L170" s="34"/>
      <c r="M170" s="182"/>
      <c r="N170" s="183"/>
      <c r="O170" s="59"/>
      <c r="P170" s="59"/>
      <c r="Q170" s="59"/>
      <c r="R170" s="59"/>
      <c r="S170" s="59"/>
      <c r="T170" s="60"/>
      <c r="U170" s="33"/>
      <c r="V170" s="33"/>
      <c r="W170" s="33"/>
      <c r="X170" s="33"/>
      <c r="Y170" s="33"/>
      <c r="Z170" s="33"/>
      <c r="AA170" s="33"/>
      <c r="AB170" s="33"/>
      <c r="AC170" s="33"/>
      <c r="AD170" s="33"/>
      <c r="AE170" s="33"/>
      <c r="AT170" s="18" t="s">
        <v>194</v>
      </c>
      <c r="AU170" s="18" t="s">
        <v>88</v>
      </c>
    </row>
    <row r="171" spans="1:65" s="15" customFormat="1" ht="11.25">
      <c r="B171" s="210"/>
      <c r="D171" s="180" t="s">
        <v>196</v>
      </c>
      <c r="E171" s="211" t="s">
        <v>1</v>
      </c>
      <c r="F171" s="212" t="s">
        <v>391</v>
      </c>
      <c r="H171" s="211" t="s">
        <v>1</v>
      </c>
      <c r="I171" s="213"/>
      <c r="L171" s="210"/>
      <c r="M171" s="214"/>
      <c r="N171" s="215"/>
      <c r="O171" s="215"/>
      <c r="P171" s="215"/>
      <c r="Q171" s="215"/>
      <c r="R171" s="215"/>
      <c r="S171" s="215"/>
      <c r="T171" s="216"/>
      <c r="AT171" s="211" t="s">
        <v>196</v>
      </c>
      <c r="AU171" s="211" t="s">
        <v>88</v>
      </c>
      <c r="AV171" s="15" t="s">
        <v>86</v>
      </c>
      <c r="AW171" s="15" t="s">
        <v>36</v>
      </c>
      <c r="AX171" s="15" t="s">
        <v>79</v>
      </c>
      <c r="AY171" s="211" t="s">
        <v>184</v>
      </c>
    </row>
    <row r="172" spans="1:65" s="13" customFormat="1" ht="11.25">
      <c r="B172" s="184"/>
      <c r="D172" s="180" t="s">
        <v>196</v>
      </c>
      <c r="E172" s="185" t="s">
        <v>1</v>
      </c>
      <c r="F172" s="186" t="s">
        <v>2132</v>
      </c>
      <c r="H172" s="187">
        <v>0.59</v>
      </c>
      <c r="I172" s="188"/>
      <c r="L172" s="184"/>
      <c r="M172" s="189"/>
      <c r="N172" s="190"/>
      <c r="O172" s="190"/>
      <c r="P172" s="190"/>
      <c r="Q172" s="190"/>
      <c r="R172" s="190"/>
      <c r="S172" s="190"/>
      <c r="T172" s="191"/>
      <c r="AT172" s="185" t="s">
        <v>196</v>
      </c>
      <c r="AU172" s="185" t="s">
        <v>88</v>
      </c>
      <c r="AV172" s="13" t="s">
        <v>88</v>
      </c>
      <c r="AW172" s="13" t="s">
        <v>36</v>
      </c>
      <c r="AX172" s="13" t="s">
        <v>86</v>
      </c>
      <c r="AY172" s="185" t="s">
        <v>184</v>
      </c>
    </row>
    <row r="173" spans="1:65" s="2" customFormat="1" ht="24.2" customHeight="1">
      <c r="A173" s="33"/>
      <c r="B173" s="166"/>
      <c r="C173" s="167" t="s">
        <v>295</v>
      </c>
      <c r="D173" s="167" t="s">
        <v>187</v>
      </c>
      <c r="E173" s="168" t="s">
        <v>402</v>
      </c>
      <c r="F173" s="169" t="s">
        <v>403</v>
      </c>
      <c r="G173" s="170" t="s">
        <v>190</v>
      </c>
      <c r="H173" s="171">
        <v>1.7829999999999999</v>
      </c>
      <c r="I173" s="172"/>
      <c r="J173" s="173">
        <f>ROUND(I173*H173,2)</f>
        <v>0</v>
      </c>
      <c r="K173" s="169" t="s">
        <v>191</v>
      </c>
      <c r="L173" s="34"/>
      <c r="M173" s="174" t="s">
        <v>1</v>
      </c>
      <c r="N173" s="175" t="s">
        <v>44</v>
      </c>
      <c r="O173" s="59"/>
      <c r="P173" s="176">
        <f>O173*H173</f>
        <v>0</v>
      </c>
      <c r="Q173" s="176">
        <v>0</v>
      </c>
      <c r="R173" s="176">
        <f>Q173*H173</f>
        <v>0</v>
      </c>
      <c r="S173" s="176">
        <v>0</v>
      </c>
      <c r="T173" s="177">
        <f>S173*H173</f>
        <v>0</v>
      </c>
      <c r="U173" s="33"/>
      <c r="V173" s="33"/>
      <c r="W173" s="33"/>
      <c r="X173" s="33"/>
      <c r="Y173" s="33"/>
      <c r="Z173" s="33"/>
      <c r="AA173" s="33"/>
      <c r="AB173" s="33"/>
      <c r="AC173" s="33"/>
      <c r="AD173" s="33"/>
      <c r="AE173" s="33"/>
      <c r="AR173" s="178" t="s">
        <v>192</v>
      </c>
      <c r="AT173" s="178" t="s">
        <v>187</v>
      </c>
      <c r="AU173" s="178" t="s">
        <v>88</v>
      </c>
      <c r="AY173" s="18" t="s">
        <v>184</v>
      </c>
      <c r="BE173" s="179">
        <f>IF(N173="základní",J173,0)</f>
        <v>0</v>
      </c>
      <c r="BF173" s="179">
        <f>IF(N173="snížená",J173,0)</f>
        <v>0</v>
      </c>
      <c r="BG173" s="179">
        <f>IF(N173="zákl. přenesená",J173,0)</f>
        <v>0</v>
      </c>
      <c r="BH173" s="179">
        <f>IF(N173="sníž. přenesená",J173,0)</f>
        <v>0</v>
      </c>
      <c r="BI173" s="179">
        <f>IF(N173="nulová",J173,0)</f>
        <v>0</v>
      </c>
      <c r="BJ173" s="18" t="s">
        <v>86</v>
      </c>
      <c r="BK173" s="179">
        <f>ROUND(I173*H173,2)</f>
        <v>0</v>
      </c>
      <c r="BL173" s="18" t="s">
        <v>192</v>
      </c>
      <c r="BM173" s="178" t="s">
        <v>2133</v>
      </c>
    </row>
    <row r="174" spans="1:65" s="2" customFormat="1" ht="19.5">
      <c r="A174" s="33"/>
      <c r="B174" s="34"/>
      <c r="C174" s="33"/>
      <c r="D174" s="180" t="s">
        <v>194</v>
      </c>
      <c r="E174" s="33"/>
      <c r="F174" s="181" t="s">
        <v>195</v>
      </c>
      <c r="G174" s="33"/>
      <c r="H174" s="33"/>
      <c r="I174" s="102"/>
      <c r="J174" s="33"/>
      <c r="K174" s="33"/>
      <c r="L174" s="34"/>
      <c r="M174" s="182"/>
      <c r="N174" s="183"/>
      <c r="O174" s="59"/>
      <c r="P174" s="59"/>
      <c r="Q174" s="59"/>
      <c r="R174" s="59"/>
      <c r="S174" s="59"/>
      <c r="T174" s="60"/>
      <c r="U174" s="33"/>
      <c r="V174" s="33"/>
      <c r="W174" s="33"/>
      <c r="X174" s="33"/>
      <c r="Y174" s="33"/>
      <c r="Z174" s="33"/>
      <c r="AA174" s="33"/>
      <c r="AB174" s="33"/>
      <c r="AC174" s="33"/>
      <c r="AD174" s="33"/>
      <c r="AE174" s="33"/>
      <c r="AT174" s="18" t="s">
        <v>194</v>
      </c>
      <c r="AU174" s="18" t="s">
        <v>88</v>
      </c>
    </row>
    <row r="175" spans="1:65" s="13" customFormat="1" ht="11.25">
      <c r="B175" s="184"/>
      <c r="D175" s="180" t="s">
        <v>196</v>
      </c>
      <c r="E175" s="185" t="s">
        <v>1</v>
      </c>
      <c r="F175" s="186" t="s">
        <v>2134</v>
      </c>
      <c r="H175" s="187">
        <v>1.506</v>
      </c>
      <c r="I175" s="188"/>
      <c r="L175" s="184"/>
      <c r="M175" s="189"/>
      <c r="N175" s="190"/>
      <c r="O175" s="190"/>
      <c r="P175" s="190"/>
      <c r="Q175" s="190"/>
      <c r="R175" s="190"/>
      <c r="S175" s="190"/>
      <c r="T175" s="191"/>
      <c r="AT175" s="185" t="s">
        <v>196</v>
      </c>
      <c r="AU175" s="185" t="s">
        <v>88</v>
      </c>
      <c r="AV175" s="13" t="s">
        <v>88</v>
      </c>
      <c r="AW175" s="13" t="s">
        <v>36</v>
      </c>
      <c r="AX175" s="13" t="s">
        <v>79</v>
      </c>
      <c r="AY175" s="185" t="s">
        <v>184</v>
      </c>
    </row>
    <row r="176" spans="1:65" s="13" customFormat="1" ht="11.25">
      <c r="B176" s="184"/>
      <c r="D176" s="180" t="s">
        <v>196</v>
      </c>
      <c r="E176" s="185" t="s">
        <v>1</v>
      </c>
      <c r="F176" s="186" t="s">
        <v>2135</v>
      </c>
      <c r="H176" s="187">
        <v>0.27700000000000002</v>
      </c>
      <c r="I176" s="188"/>
      <c r="L176" s="184"/>
      <c r="M176" s="189"/>
      <c r="N176" s="190"/>
      <c r="O176" s="190"/>
      <c r="P176" s="190"/>
      <c r="Q176" s="190"/>
      <c r="R176" s="190"/>
      <c r="S176" s="190"/>
      <c r="T176" s="191"/>
      <c r="AT176" s="185" t="s">
        <v>196</v>
      </c>
      <c r="AU176" s="185" t="s">
        <v>88</v>
      </c>
      <c r="AV176" s="13" t="s">
        <v>88</v>
      </c>
      <c r="AW176" s="13" t="s">
        <v>36</v>
      </c>
      <c r="AX176" s="13" t="s">
        <v>79</v>
      </c>
      <c r="AY176" s="185" t="s">
        <v>184</v>
      </c>
    </row>
    <row r="177" spans="1:65" s="14" customFormat="1" ht="11.25">
      <c r="B177" s="192"/>
      <c r="D177" s="180" t="s">
        <v>196</v>
      </c>
      <c r="E177" s="193" t="s">
        <v>1</v>
      </c>
      <c r="F177" s="194" t="s">
        <v>212</v>
      </c>
      <c r="H177" s="195">
        <v>1.7829999999999999</v>
      </c>
      <c r="I177" s="196"/>
      <c r="L177" s="192"/>
      <c r="M177" s="197"/>
      <c r="N177" s="198"/>
      <c r="O177" s="198"/>
      <c r="P177" s="198"/>
      <c r="Q177" s="198"/>
      <c r="R177" s="198"/>
      <c r="S177" s="198"/>
      <c r="T177" s="199"/>
      <c r="AT177" s="193" t="s">
        <v>196</v>
      </c>
      <c r="AU177" s="193" t="s">
        <v>88</v>
      </c>
      <c r="AV177" s="14" t="s">
        <v>192</v>
      </c>
      <c r="AW177" s="14" t="s">
        <v>36</v>
      </c>
      <c r="AX177" s="14" t="s">
        <v>86</v>
      </c>
      <c r="AY177" s="193" t="s">
        <v>184</v>
      </c>
    </row>
    <row r="178" spans="1:65" s="2" customFormat="1" ht="24.2" customHeight="1">
      <c r="A178" s="33"/>
      <c r="B178" s="166"/>
      <c r="C178" s="167" t="s">
        <v>7</v>
      </c>
      <c r="D178" s="167" t="s">
        <v>187</v>
      </c>
      <c r="E178" s="168" t="s">
        <v>410</v>
      </c>
      <c r="F178" s="169" t="s">
        <v>411</v>
      </c>
      <c r="G178" s="170" t="s">
        <v>412</v>
      </c>
      <c r="H178" s="171">
        <v>36</v>
      </c>
      <c r="I178" s="172"/>
      <c r="J178" s="173">
        <f>ROUND(I178*H178,2)</f>
        <v>0</v>
      </c>
      <c r="K178" s="169" t="s">
        <v>191</v>
      </c>
      <c r="L178" s="34"/>
      <c r="M178" s="174" t="s">
        <v>1</v>
      </c>
      <c r="N178" s="175" t="s">
        <v>44</v>
      </c>
      <c r="O178" s="59"/>
      <c r="P178" s="176">
        <f>O178*H178</f>
        <v>0</v>
      </c>
      <c r="Q178" s="176">
        <v>0</v>
      </c>
      <c r="R178" s="176">
        <f>Q178*H178</f>
        <v>0</v>
      </c>
      <c r="S178" s="176">
        <v>0</v>
      </c>
      <c r="T178" s="177">
        <f>S178*H178</f>
        <v>0</v>
      </c>
      <c r="U178" s="33"/>
      <c r="V178" s="33"/>
      <c r="W178" s="33"/>
      <c r="X178" s="33"/>
      <c r="Y178" s="33"/>
      <c r="Z178" s="33"/>
      <c r="AA178" s="33"/>
      <c r="AB178" s="33"/>
      <c r="AC178" s="33"/>
      <c r="AD178" s="33"/>
      <c r="AE178" s="33"/>
      <c r="AR178" s="178" t="s">
        <v>192</v>
      </c>
      <c r="AT178" s="178" t="s">
        <v>187</v>
      </c>
      <c r="AU178" s="178" t="s">
        <v>88</v>
      </c>
      <c r="AY178" s="18" t="s">
        <v>184</v>
      </c>
      <c r="BE178" s="179">
        <f>IF(N178="základní",J178,0)</f>
        <v>0</v>
      </c>
      <c r="BF178" s="179">
        <f>IF(N178="snížená",J178,0)</f>
        <v>0</v>
      </c>
      <c r="BG178" s="179">
        <f>IF(N178="zákl. přenesená",J178,0)</f>
        <v>0</v>
      </c>
      <c r="BH178" s="179">
        <f>IF(N178="sníž. přenesená",J178,0)</f>
        <v>0</v>
      </c>
      <c r="BI178" s="179">
        <f>IF(N178="nulová",J178,0)</f>
        <v>0</v>
      </c>
      <c r="BJ178" s="18" t="s">
        <v>86</v>
      </c>
      <c r="BK178" s="179">
        <f>ROUND(I178*H178,2)</f>
        <v>0</v>
      </c>
      <c r="BL178" s="18" t="s">
        <v>192</v>
      </c>
      <c r="BM178" s="178" t="s">
        <v>2136</v>
      </c>
    </row>
    <row r="179" spans="1:65" s="13" customFormat="1" ht="11.25">
      <c r="B179" s="184"/>
      <c r="D179" s="180" t="s">
        <v>196</v>
      </c>
      <c r="E179" s="185" t="s">
        <v>1</v>
      </c>
      <c r="F179" s="186" t="s">
        <v>314</v>
      </c>
      <c r="H179" s="187">
        <v>24</v>
      </c>
      <c r="I179" s="188"/>
      <c r="L179" s="184"/>
      <c r="M179" s="189"/>
      <c r="N179" s="190"/>
      <c r="O179" s="190"/>
      <c r="P179" s="190"/>
      <c r="Q179" s="190"/>
      <c r="R179" s="190"/>
      <c r="S179" s="190"/>
      <c r="T179" s="191"/>
      <c r="AT179" s="185" t="s">
        <v>196</v>
      </c>
      <c r="AU179" s="185" t="s">
        <v>88</v>
      </c>
      <c r="AV179" s="13" t="s">
        <v>88</v>
      </c>
      <c r="AW179" s="13" t="s">
        <v>36</v>
      </c>
      <c r="AX179" s="13" t="s">
        <v>79</v>
      </c>
      <c r="AY179" s="185" t="s">
        <v>184</v>
      </c>
    </row>
    <row r="180" spans="1:65" s="13" customFormat="1" ht="11.25">
      <c r="B180" s="184"/>
      <c r="D180" s="180" t="s">
        <v>196</v>
      </c>
      <c r="E180" s="185" t="s">
        <v>1</v>
      </c>
      <c r="F180" s="186" t="s">
        <v>2137</v>
      </c>
      <c r="H180" s="187">
        <v>12</v>
      </c>
      <c r="I180" s="188"/>
      <c r="L180" s="184"/>
      <c r="M180" s="189"/>
      <c r="N180" s="190"/>
      <c r="O180" s="190"/>
      <c r="P180" s="190"/>
      <c r="Q180" s="190"/>
      <c r="R180" s="190"/>
      <c r="S180" s="190"/>
      <c r="T180" s="191"/>
      <c r="AT180" s="185" t="s">
        <v>196</v>
      </c>
      <c r="AU180" s="185" t="s">
        <v>88</v>
      </c>
      <c r="AV180" s="13" t="s">
        <v>88</v>
      </c>
      <c r="AW180" s="13" t="s">
        <v>36</v>
      </c>
      <c r="AX180" s="13" t="s">
        <v>79</v>
      </c>
      <c r="AY180" s="185" t="s">
        <v>184</v>
      </c>
    </row>
    <row r="181" spans="1:65" s="14" customFormat="1" ht="11.25">
      <c r="B181" s="192"/>
      <c r="D181" s="180" t="s">
        <v>196</v>
      </c>
      <c r="E181" s="193" t="s">
        <v>1</v>
      </c>
      <c r="F181" s="194" t="s">
        <v>212</v>
      </c>
      <c r="H181" s="195">
        <v>36</v>
      </c>
      <c r="I181" s="196"/>
      <c r="L181" s="192"/>
      <c r="M181" s="197"/>
      <c r="N181" s="198"/>
      <c r="O181" s="198"/>
      <c r="P181" s="198"/>
      <c r="Q181" s="198"/>
      <c r="R181" s="198"/>
      <c r="S181" s="198"/>
      <c r="T181" s="199"/>
      <c r="AT181" s="193" t="s">
        <v>196</v>
      </c>
      <c r="AU181" s="193" t="s">
        <v>88</v>
      </c>
      <c r="AV181" s="14" t="s">
        <v>192</v>
      </c>
      <c r="AW181" s="14" t="s">
        <v>36</v>
      </c>
      <c r="AX181" s="14" t="s">
        <v>86</v>
      </c>
      <c r="AY181" s="193" t="s">
        <v>184</v>
      </c>
    </row>
    <row r="182" spans="1:65" s="2" customFormat="1" ht="24.2" customHeight="1">
      <c r="A182" s="33"/>
      <c r="B182" s="166"/>
      <c r="C182" s="167" t="s">
        <v>304</v>
      </c>
      <c r="D182" s="167" t="s">
        <v>187</v>
      </c>
      <c r="E182" s="168" t="s">
        <v>417</v>
      </c>
      <c r="F182" s="169" t="s">
        <v>418</v>
      </c>
      <c r="G182" s="170" t="s">
        <v>412</v>
      </c>
      <c r="H182" s="171">
        <v>12</v>
      </c>
      <c r="I182" s="172"/>
      <c r="J182" s="173">
        <f>ROUND(I182*H182,2)</f>
        <v>0</v>
      </c>
      <c r="K182" s="169" t="s">
        <v>191</v>
      </c>
      <c r="L182" s="34"/>
      <c r="M182" s="174" t="s">
        <v>1</v>
      </c>
      <c r="N182" s="175" t="s">
        <v>44</v>
      </c>
      <c r="O182" s="59"/>
      <c r="P182" s="176">
        <f>O182*H182</f>
        <v>0</v>
      </c>
      <c r="Q182" s="176">
        <v>0</v>
      </c>
      <c r="R182" s="176">
        <f>Q182*H182</f>
        <v>0</v>
      </c>
      <c r="S182" s="176">
        <v>0</v>
      </c>
      <c r="T182" s="177">
        <f>S182*H182</f>
        <v>0</v>
      </c>
      <c r="U182" s="33"/>
      <c r="V182" s="33"/>
      <c r="W182" s="33"/>
      <c r="X182" s="33"/>
      <c r="Y182" s="33"/>
      <c r="Z182" s="33"/>
      <c r="AA182" s="33"/>
      <c r="AB182" s="33"/>
      <c r="AC182" s="33"/>
      <c r="AD182" s="33"/>
      <c r="AE182" s="33"/>
      <c r="AR182" s="178" t="s">
        <v>192</v>
      </c>
      <c r="AT182" s="178" t="s">
        <v>187</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2138</v>
      </c>
    </row>
    <row r="183" spans="1:65" s="2" customFormat="1" ht="37.9" customHeight="1">
      <c r="A183" s="33"/>
      <c r="B183" s="166"/>
      <c r="C183" s="167" t="s">
        <v>310</v>
      </c>
      <c r="D183" s="167" t="s">
        <v>187</v>
      </c>
      <c r="E183" s="168" t="s">
        <v>421</v>
      </c>
      <c r="F183" s="169" t="s">
        <v>422</v>
      </c>
      <c r="G183" s="170" t="s">
        <v>327</v>
      </c>
      <c r="H183" s="171">
        <v>1506.104</v>
      </c>
      <c r="I183" s="172"/>
      <c r="J183" s="173">
        <f>ROUND(I183*H183,2)</f>
        <v>0</v>
      </c>
      <c r="K183" s="169" t="s">
        <v>191</v>
      </c>
      <c r="L183" s="34"/>
      <c r="M183" s="174" t="s">
        <v>1</v>
      </c>
      <c r="N183" s="175" t="s">
        <v>44</v>
      </c>
      <c r="O183" s="59"/>
      <c r="P183" s="176">
        <f>O183*H183</f>
        <v>0</v>
      </c>
      <c r="Q183" s="176">
        <v>0</v>
      </c>
      <c r="R183" s="176">
        <f>Q183*H183</f>
        <v>0</v>
      </c>
      <c r="S183" s="176">
        <v>0</v>
      </c>
      <c r="T183" s="177">
        <f>S183*H183</f>
        <v>0</v>
      </c>
      <c r="U183" s="33"/>
      <c r="V183" s="33"/>
      <c r="W183" s="33"/>
      <c r="X183" s="33"/>
      <c r="Y183" s="33"/>
      <c r="Z183" s="33"/>
      <c r="AA183" s="33"/>
      <c r="AB183" s="33"/>
      <c r="AC183" s="33"/>
      <c r="AD183" s="33"/>
      <c r="AE183" s="33"/>
      <c r="AR183" s="178" t="s">
        <v>192</v>
      </c>
      <c r="AT183" s="178" t="s">
        <v>187</v>
      </c>
      <c r="AU183" s="178" t="s">
        <v>88</v>
      </c>
      <c r="AY183" s="18" t="s">
        <v>184</v>
      </c>
      <c r="BE183" s="179">
        <f>IF(N183="základní",J183,0)</f>
        <v>0</v>
      </c>
      <c r="BF183" s="179">
        <f>IF(N183="snížená",J183,0)</f>
        <v>0</v>
      </c>
      <c r="BG183" s="179">
        <f>IF(N183="zákl. přenesená",J183,0)</f>
        <v>0</v>
      </c>
      <c r="BH183" s="179">
        <f>IF(N183="sníž. přenesená",J183,0)</f>
        <v>0</v>
      </c>
      <c r="BI183" s="179">
        <f>IF(N183="nulová",J183,0)</f>
        <v>0</v>
      </c>
      <c r="BJ183" s="18" t="s">
        <v>86</v>
      </c>
      <c r="BK183" s="179">
        <f>ROUND(I183*H183,2)</f>
        <v>0</v>
      </c>
      <c r="BL183" s="18" t="s">
        <v>192</v>
      </c>
      <c r="BM183" s="178" t="s">
        <v>2139</v>
      </c>
    </row>
    <row r="184" spans="1:65" s="2" customFormat="1" ht="19.5">
      <c r="A184" s="33"/>
      <c r="B184" s="34"/>
      <c r="C184" s="33"/>
      <c r="D184" s="180" t="s">
        <v>194</v>
      </c>
      <c r="E184" s="33"/>
      <c r="F184" s="181" t="s">
        <v>329</v>
      </c>
      <c r="G184" s="33"/>
      <c r="H184" s="33"/>
      <c r="I184" s="102"/>
      <c r="J184" s="33"/>
      <c r="K184" s="33"/>
      <c r="L184" s="34"/>
      <c r="M184" s="182"/>
      <c r="N184" s="183"/>
      <c r="O184" s="59"/>
      <c r="P184" s="59"/>
      <c r="Q184" s="59"/>
      <c r="R184" s="59"/>
      <c r="S184" s="59"/>
      <c r="T184" s="60"/>
      <c r="U184" s="33"/>
      <c r="V184" s="33"/>
      <c r="W184" s="33"/>
      <c r="X184" s="33"/>
      <c r="Y184" s="33"/>
      <c r="Z184" s="33"/>
      <c r="AA184" s="33"/>
      <c r="AB184" s="33"/>
      <c r="AC184" s="33"/>
      <c r="AD184" s="33"/>
      <c r="AE184" s="33"/>
      <c r="AT184" s="18" t="s">
        <v>194</v>
      </c>
      <c r="AU184" s="18" t="s">
        <v>88</v>
      </c>
    </row>
    <row r="185" spans="1:65" s="13" customFormat="1" ht="11.25">
      <c r="B185" s="184"/>
      <c r="D185" s="180" t="s">
        <v>196</v>
      </c>
      <c r="E185" s="185" t="s">
        <v>1</v>
      </c>
      <c r="F185" s="186" t="s">
        <v>2140</v>
      </c>
      <c r="H185" s="187">
        <v>1506.104</v>
      </c>
      <c r="I185" s="188"/>
      <c r="L185" s="184"/>
      <c r="M185" s="189"/>
      <c r="N185" s="190"/>
      <c r="O185" s="190"/>
      <c r="P185" s="190"/>
      <c r="Q185" s="190"/>
      <c r="R185" s="190"/>
      <c r="S185" s="190"/>
      <c r="T185" s="191"/>
      <c r="AT185" s="185" t="s">
        <v>196</v>
      </c>
      <c r="AU185" s="185" t="s">
        <v>88</v>
      </c>
      <c r="AV185" s="13" t="s">
        <v>88</v>
      </c>
      <c r="AW185" s="13" t="s">
        <v>36</v>
      </c>
      <c r="AX185" s="13" t="s">
        <v>86</v>
      </c>
      <c r="AY185" s="185" t="s">
        <v>184</v>
      </c>
    </row>
    <row r="186" spans="1:65" s="2" customFormat="1" ht="37.9" customHeight="1">
      <c r="A186" s="33"/>
      <c r="B186" s="166"/>
      <c r="C186" s="167" t="s">
        <v>314</v>
      </c>
      <c r="D186" s="167" t="s">
        <v>187</v>
      </c>
      <c r="E186" s="168" t="s">
        <v>431</v>
      </c>
      <c r="F186" s="169" t="s">
        <v>432</v>
      </c>
      <c r="G186" s="170" t="s">
        <v>327</v>
      </c>
      <c r="H186" s="171">
        <v>1506.104</v>
      </c>
      <c r="I186" s="172"/>
      <c r="J186" s="173">
        <f>ROUND(I186*H186,2)</f>
        <v>0</v>
      </c>
      <c r="K186" s="169" t="s">
        <v>191</v>
      </c>
      <c r="L186" s="34"/>
      <c r="M186" s="174" t="s">
        <v>1</v>
      </c>
      <c r="N186" s="175" t="s">
        <v>44</v>
      </c>
      <c r="O186" s="59"/>
      <c r="P186" s="176">
        <f>O186*H186</f>
        <v>0</v>
      </c>
      <c r="Q186" s="176">
        <v>0</v>
      </c>
      <c r="R186" s="176">
        <f>Q186*H186</f>
        <v>0</v>
      </c>
      <c r="S186" s="176">
        <v>0</v>
      </c>
      <c r="T186" s="177">
        <f>S186*H186</f>
        <v>0</v>
      </c>
      <c r="U186" s="33"/>
      <c r="V186" s="33"/>
      <c r="W186" s="33"/>
      <c r="X186" s="33"/>
      <c r="Y186" s="33"/>
      <c r="Z186" s="33"/>
      <c r="AA186" s="33"/>
      <c r="AB186" s="33"/>
      <c r="AC186" s="33"/>
      <c r="AD186" s="33"/>
      <c r="AE186" s="33"/>
      <c r="AR186" s="178" t="s">
        <v>192</v>
      </c>
      <c r="AT186" s="178" t="s">
        <v>187</v>
      </c>
      <c r="AU186" s="178" t="s">
        <v>88</v>
      </c>
      <c r="AY186" s="18" t="s">
        <v>184</v>
      </c>
      <c r="BE186" s="179">
        <f>IF(N186="základní",J186,0)</f>
        <v>0</v>
      </c>
      <c r="BF186" s="179">
        <f>IF(N186="snížená",J186,0)</f>
        <v>0</v>
      </c>
      <c r="BG186" s="179">
        <f>IF(N186="zákl. přenesená",J186,0)</f>
        <v>0</v>
      </c>
      <c r="BH186" s="179">
        <f>IF(N186="sníž. přenesená",J186,0)</f>
        <v>0</v>
      </c>
      <c r="BI186" s="179">
        <f>IF(N186="nulová",J186,0)</f>
        <v>0</v>
      </c>
      <c r="BJ186" s="18" t="s">
        <v>86</v>
      </c>
      <c r="BK186" s="179">
        <f>ROUND(I186*H186,2)</f>
        <v>0</v>
      </c>
      <c r="BL186" s="18" t="s">
        <v>192</v>
      </c>
      <c r="BM186" s="178" t="s">
        <v>2141</v>
      </c>
    </row>
    <row r="187" spans="1:65" s="2" customFormat="1" ht="19.5">
      <c r="A187" s="33"/>
      <c r="B187" s="34"/>
      <c r="C187" s="33"/>
      <c r="D187" s="180" t="s">
        <v>194</v>
      </c>
      <c r="E187" s="33"/>
      <c r="F187" s="181" t="s">
        <v>329</v>
      </c>
      <c r="G187" s="33"/>
      <c r="H187" s="33"/>
      <c r="I187" s="102"/>
      <c r="J187" s="33"/>
      <c r="K187" s="33"/>
      <c r="L187" s="34"/>
      <c r="M187" s="182"/>
      <c r="N187" s="183"/>
      <c r="O187" s="59"/>
      <c r="P187" s="59"/>
      <c r="Q187" s="59"/>
      <c r="R187" s="59"/>
      <c r="S187" s="59"/>
      <c r="T187" s="60"/>
      <c r="U187" s="33"/>
      <c r="V187" s="33"/>
      <c r="W187" s="33"/>
      <c r="X187" s="33"/>
      <c r="Y187" s="33"/>
      <c r="Z187" s="33"/>
      <c r="AA187" s="33"/>
      <c r="AB187" s="33"/>
      <c r="AC187" s="33"/>
      <c r="AD187" s="33"/>
      <c r="AE187" s="33"/>
      <c r="AT187" s="18" t="s">
        <v>194</v>
      </c>
      <c r="AU187" s="18" t="s">
        <v>88</v>
      </c>
    </row>
    <row r="188" spans="1:65" s="13" customFormat="1" ht="11.25">
      <c r="B188" s="184"/>
      <c r="D188" s="180" t="s">
        <v>196</v>
      </c>
      <c r="E188" s="185" t="s">
        <v>1</v>
      </c>
      <c r="F188" s="186" t="s">
        <v>2140</v>
      </c>
      <c r="H188" s="187">
        <v>1506.104</v>
      </c>
      <c r="I188" s="188"/>
      <c r="L188" s="184"/>
      <c r="M188" s="189"/>
      <c r="N188" s="190"/>
      <c r="O188" s="190"/>
      <c r="P188" s="190"/>
      <c r="Q188" s="190"/>
      <c r="R188" s="190"/>
      <c r="S188" s="190"/>
      <c r="T188" s="191"/>
      <c r="AT188" s="185" t="s">
        <v>196</v>
      </c>
      <c r="AU188" s="185" t="s">
        <v>88</v>
      </c>
      <c r="AV188" s="13" t="s">
        <v>88</v>
      </c>
      <c r="AW188" s="13" t="s">
        <v>36</v>
      </c>
      <c r="AX188" s="13" t="s">
        <v>86</v>
      </c>
      <c r="AY188" s="185" t="s">
        <v>184</v>
      </c>
    </row>
    <row r="189" spans="1:65" s="2" customFormat="1" ht="37.9" customHeight="1">
      <c r="A189" s="33"/>
      <c r="B189" s="166"/>
      <c r="C189" s="167" t="s">
        <v>320</v>
      </c>
      <c r="D189" s="167" t="s">
        <v>187</v>
      </c>
      <c r="E189" s="168" t="s">
        <v>439</v>
      </c>
      <c r="F189" s="169" t="s">
        <v>440</v>
      </c>
      <c r="G189" s="170" t="s">
        <v>327</v>
      </c>
      <c r="H189" s="171">
        <v>1506.104</v>
      </c>
      <c r="I189" s="172"/>
      <c r="J189" s="173">
        <f>ROUND(I189*H189,2)</f>
        <v>0</v>
      </c>
      <c r="K189" s="169" t="s">
        <v>191</v>
      </c>
      <c r="L189" s="34"/>
      <c r="M189" s="174" t="s">
        <v>1</v>
      </c>
      <c r="N189" s="175" t="s">
        <v>44</v>
      </c>
      <c r="O189" s="59"/>
      <c r="P189" s="176">
        <f>O189*H189</f>
        <v>0</v>
      </c>
      <c r="Q189" s="176">
        <v>0</v>
      </c>
      <c r="R189" s="176">
        <f>Q189*H189</f>
        <v>0</v>
      </c>
      <c r="S189" s="176">
        <v>0</v>
      </c>
      <c r="T189" s="177">
        <f>S189*H189</f>
        <v>0</v>
      </c>
      <c r="U189" s="33"/>
      <c r="V189" s="33"/>
      <c r="W189" s="33"/>
      <c r="X189" s="33"/>
      <c r="Y189" s="33"/>
      <c r="Z189" s="33"/>
      <c r="AA189" s="33"/>
      <c r="AB189" s="33"/>
      <c r="AC189" s="33"/>
      <c r="AD189" s="33"/>
      <c r="AE189" s="33"/>
      <c r="AR189" s="178" t="s">
        <v>192</v>
      </c>
      <c r="AT189" s="178" t="s">
        <v>187</v>
      </c>
      <c r="AU189" s="178" t="s">
        <v>88</v>
      </c>
      <c r="AY189" s="18" t="s">
        <v>184</v>
      </c>
      <c r="BE189" s="179">
        <f>IF(N189="základní",J189,0)</f>
        <v>0</v>
      </c>
      <c r="BF189" s="179">
        <f>IF(N189="snížená",J189,0)</f>
        <v>0</v>
      </c>
      <c r="BG189" s="179">
        <f>IF(N189="zákl. přenesená",J189,0)</f>
        <v>0</v>
      </c>
      <c r="BH189" s="179">
        <f>IF(N189="sníž. přenesená",J189,0)</f>
        <v>0</v>
      </c>
      <c r="BI189" s="179">
        <f>IF(N189="nulová",J189,0)</f>
        <v>0</v>
      </c>
      <c r="BJ189" s="18" t="s">
        <v>86</v>
      </c>
      <c r="BK189" s="179">
        <f>ROUND(I189*H189,2)</f>
        <v>0</v>
      </c>
      <c r="BL189" s="18" t="s">
        <v>192</v>
      </c>
      <c r="BM189" s="178" t="s">
        <v>2142</v>
      </c>
    </row>
    <row r="190" spans="1:65" s="2" customFormat="1" ht="19.5">
      <c r="A190" s="33"/>
      <c r="B190" s="34"/>
      <c r="C190" s="33"/>
      <c r="D190" s="180" t="s">
        <v>194</v>
      </c>
      <c r="E190" s="33"/>
      <c r="F190" s="181" t="s">
        <v>329</v>
      </c>
      <c r="G190" s="33"/>
      <c r="H190" s="33"/>
      <c r="I190" s="102"/>
      <c r="J190" s="33"/>
      <c r="K190" s="33"/>
      <c r="L190" s="34"/>
      <c r="M190" s="182"/>
      <c r="N190" s="183"/>
      <c r="O190" s="59"/>
      <c r="P190" s="59"/>
      <c r="Q190" s="59"/>
      <c r="R190" s="59"/>
      <c r="S190" s="59"/>
      <c r="T190" s="60"/>
      <c r="U190" s="33"/>
      <c r="V190" s="33"/>
      <c r="W190" s="33"/>
      <c r="X190" s="33"/>
      <c r="Y190" s="33"/>
      <c r="Z190" s="33"/>
      <c r="AA190" s="33"/>
      <c r="AB190" s="33"/>
      <c r="AC190" s="33"/>
      <c r="AD190" s="33"/>
      <c r="AE190" s="33"/>
      <c r="AT190" s="18" t="s">
        <v>194</v>
      </c>
      <c r="AU190" s="18" t="s">
        <v>88</v>
      </c>
    </row>
    <row r="191" spans="1:65" s="2" customFormat="1" ht="24.2" customHeight="1">
      <c r="A191" s="33"/>
      <c r="B191" s="166"/>
      <c r="C191" s="167" t="s">
        <v>324</v>
      </c>
      <c r="D191" s="167" t="s">
        <v>187</v>
      </c>
      <c r="E191" s="168" t="s">
        <v>447</v>
      </c>
      <c r="F191" s="169" t="s">
        <v>448</v>
      </c>
      <c r="G191" s="170" t="s">
        <v>327</v>
      </c>
      <c r="H191" s="171">
        <v>1200</v>
      </c>
      <c r="I191" s="172"/>
      <c r="J191" s="173">
        <f>ROUND(I191*H191,2)</f>
        <v>0</v>
      </c>
      <c r="K191" s="169" t="s">
        <v>191</v>
      </c>
      <c r="L191" s="34"/>
      <c r="M191" s="174" t="s">
        <v>1</v>
      </c>
      <c r="N191" s="175" t="s">
        <v>44</v>
      </c>
      <c r="O191" s="59"/>
      <c r="P191" s="176">
        <f>O191*H191</f>
        <v>0</v>
      </c>
      <c r="Q191" s="176">
        <v>0</v>
      </c>
      <c r="R191" s="176">
        <f>Q191*H191</f>
        <v>0</v>
      </c>
      <c r="S191" s="176">
        <v>0</v>
      </c>
      <c r="T191" s="177">
        <f>S191*H191</f>
        <v>0</v>
      </c>
      <c r="U191" s="33"/>
      <c r="V191" s="33"/>
      <c r="W191" s="33"/>
      <c r="X191" s="33"/>
      <c r="Y191" s="33"/>
      <c r="Z191" s="33"/>
      <c r="AA191" s="33"/>
      <c r="AB191" s="33"/>
      <c r="AC191" s="33"/>
      <c r="AD191" s="33"/>
      <c r="AE191" s="33"/>
      <c r="AR191" s="178" t="s">
        <v>192</v>
      </c>
      <c r="AT191" s="178" t="s">
        <v>187</v>
      </c>
      <c r="AU191" s="178" t="s">
        <v>88</v>
      </c>
      <c r="AY191" s="18" t="s">
        <v>184</v>
      </c>
      <c r="BE191" s="179">
        <f>IF(N191="základní",J191,0)</f>
        <v>0</v>
      </c>
      <c r="BF191" s="179">
        <f>IF(N191="snížená",J191,0)</f>
        <v>0</v>
      </c>
      <c r="BG191" s="179">
        <f>IF(N191="zákl. přenesená",J191,0)</f>
        <v>0</v>
      </c>
      <c r="BH191" s="179">
        <f>IF(N191="sníž. přenesená",J191,0)</f>
        <v>0</v>
      </c>
      <c r="BI191" s="179">
        <f>IF(N191="nulová",J191,0)</f>
        <v>0</v>
      </c>
      <c r="BJ191" s="18" t="s">
        <v>86</v>
      </c>
      <c r="BK191" s="179">
        <f>ROUND(I191*H191,2)</f>
        <v>0</v>
      </c>
      <c r="BL191" s="18" t="s">
        <v>192</v>
      </c>
      <c r="BM191" s="178" t="s">
        <v>2143</v>
      </c>
    </row>
    <row r="192" spans="1:65" s="2" customFormat="1" ht="19.5">
      <c r="A192" s="33"/>
      <c r="B192" s="34"/>
      <c r="C192" s="33"/>
      <c r="D192" s="180" t="s">
        <v>194</v>
      </c>
      <c r="E192" s="33"/>
      <c r="F192" s="181" t="s">
        <v>329</v>
      </c>
      <c r="G192" s="33"/>
      <c r="H192" s="33"/>
      <c r="I192" s="102"/>
      <c r="J192" s="33"/>
      <c r="K192" s="33"/>
      <c r="L192" s="34"/>
      <c r="M192" s="182"/>
      <c r="N192" s="183"/>
      <c r="O192" s="59"/>
      <c r="P192" s="59"/>
      <c r="Q192" s="59"/>
      <c r="R192" s="59"/>
      <c r="S192" s="59"/>
      <c r="T192" s="60"/>
      <c r="U192" s="33"/>
      <c r="V192" s="33"/>
      <c r="W192" s="33"/>
      <c r="X192" s="33"/>
      <c r="Y192" s="33"/>
      <c r="Z192" s="33"/>
      <c r="AA192" s="33"/>
      <c r="AB192" s="33"/>
      <c r="AC192" s="33"/>
      <c r="AD192" s="33"/>
      <c r="AE192" s="33"/>
      <c r="AT192" s="18" t="s">
        <v>194</v>
      </c>
      <c r="AU192" s="18" t="s">
        <v>88</v>
      </c>
    </row>
    <row r="193" spans="1:65" s="13" customFormat="1" ht="11.25">
      <c r="B193" s="184"/>
      <c r="D193" s="180" t="s">
        <v>196</v>
      </c>
      <c r="E193" s="185" t="s">
        <v>1</v>
      </c>
      <c r="F193" s="186" t="s">
        <v>2144</v>
      </c>
      <c r="H193" s="187">
        <v>1200</v>
      </c>
      <c r="I193" s="188"/>
      <c r="L193" s="184"/>
      <c r="M193" s="189"/>
      <c r="N193" s="190"/>
      <c r="O193" s="190"/>
      <c r="P193" s="190"/>
      <c r="Q193" s="190"/>
      <c r="R193" s="190"/>
      <c r="S193" s="190"/>
      <c r="T193" s="191"/>
      <c r="AT193" s="185" t="s">
        <v>196</v>
      </c>
      <c r="AU193" s="185" t="s">
        <v>88</v>
      </c>
      <c r="AV193" s="13" t="s">
        <v>88</v>
      </c>
      <c r="AW193" s="13" t="s">
        <v>36</v>
      </c>
      <c r="AX193" s="13" t="s">
        <v>86</v>
      </c>
      <c r="AY193" s="185" t="s">
        <v>184</v>
      </c>
    </row>
    <row r="194" spans="1:65" s="2" customFormat="1" ht="24.2" customHeight="1">
      <c r="A194" s="33"/>
      <c r="B194" s="166"/>
      <c r="C194" s="167" t="s">
        <v>331</v>
      </c>
      <c r="D194" s="167" t="s">
        <v>187</v>
      </c>
      <c r="E194" s="168" t="s">
        <v>452</v>
      </c>
      <c r="F194" s="169" t="s">
        <v>453</v>
      </c>
      <c r="G194" s="170" t="s">
        <v>286</v>
      </c>
      <c r="H194" s="171">
        <v>412</v>
      </c>
      <c r="I194" s="172"/>
      <c r="J194" s="173">
        <f>ROUND(I194*H194,2)</f>
        <v>0</v>
      </c>
      <c r="K194" s="169" t="s">
        <v>191</v>
      </c>
      <c r="L194" s="34"/>
      <c r="M194" s="174" t="s">
        <v>1</v>
      </c>
      <c r="N194" s="175" t="s">
        <v>44</v>
      </c>
      <c r="O194" s="59"/>
      <c r="P194" s="176">
        <f>O194*H194</f>
        <v>0</v>
      </c>
      <c r="Q194" s="176">
        <v>0</v>
      </c>
      <c r="R194" s="176">
        <f>Q194*H194</f>
        <v>0</v>
      </c>
      <c r="S194" s="176">
        <v>0</v>
      </c>
      <c r="T194" s="177">
        <f>S194*H194</f>
        <v>0</v>
      </c>
      <c r="U194" s="33"/>
      <c r="V194" s="33"/>
      <c r="W194" s="33"/>
      <c r="X194" s="33"/>
      <c r="Y194" s="33"/>
      <c r="Z194" s="33"/>
      <c r="AA194" s="33"/>
      <c r="AB194" s="33"/>
      <c r="AC194" s="33"/>
      <c r="AD194" s="33"/>
      <c r="AE194" s="33"/>
      <c r="AR194" s="178" t="s">
        <v>192</v>
      </c>
      <c r="AT194" s="178" t="s">
        <v>187</v>
      </c>
      <c r="AU194" s="178" t="s">
        <v>88</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192</v>
      </c>
      <c r="BM194" s="178" t="s">
        <v>2145</v>
      </c>
    </row>
    <row r="195" spans="1:65" s="2" customFormat="1" ht="24.2" customHeight="1">
      <c r="A195" s="33"/>
      <c r="B195" s="166"/>
      <c r="C195" s="200" t="s">
        <v>335</v>
      </c>
      <c r="D195" s="200" t="s">
        <v>213</v>
      </c>
      <c r="E195" s="201" t="s">
        <v>456</v>
      </c>
      <c r="F195" s="202" t="s">
        <v>457</v>
      </c>
      <c r="G195" s="203" t="s">
        <v>286</v>
      </c>
      <c r="H195" s="204">
        <v>412</v>
      </c>
      <c r="I195" s="205"/>
      <c r="J195" s="206">
        <f>ROUND(I195*H195,2)</f>
        <v>0</v>
      </c>
      <c r="K195" s="202" t="s">
        <v>191</v>
      </c>
      <c r="L195" s="207"/>
      <c r="M195" s="208" t="s">
        <v>1</v>
      </c>
      <c r="N195" s="209" t="s">
        <v>44</v>
      </c>
      <c r="O195" s="59"/>
      <c r="P195" s="176">
        <f>O195*H195</f>
        <v>0</v>
      </c>
      <c r="Q195" s="176">
        <v>1.004E-2</v>
      </c>
      <c r="R195" s="176">
        <f>Q195*H195</f>
        <v>4.1364799999999997</v>
      </c>
      <c r="S195" s="176">
        <v>0</v>
      </c>
      <c r="T195" s="177">
        <f>S195*H195</f>
        <v>0</v>
      </c>
      <c r="U195" s="33"/>
      <c r="V195" s="33"/>
      <c r="W195" s="33"/>
      <c r="X195" s="33"/>
      <c r="Y195" s="33"/>
      <c r="Z195" s="33"/>
      <c r="AA195" s="33"/>
      <c r="AB195" s="33"/>
      <c r="AC195" s="33"/>
      <c r="AD195" s="33"/>
      <c r="AE195" s="33"/>
      <c r="AR195" s="178" t="s">
        <v>217</v>
      </c>
      <c r="AT195" s="178" t="s">
        <v>213</v>
      </c>
      <c r="AU195" s="178" t="s">
        <v>88</v>
      </c>
      <c r="AY195" s="18" t="s">
        <v>184</v>
      </c>
      <c r="BE195" s="179">
        <f>IF(N195="základní",J195,0)</f>
        <v>0</v>
      </c>
      <c r="BF195" s="179">
        <f>IF(N195="snížená",J195,0)</f>
        <v>0</v>
      </c>
      <c r="BG195" s="179">
        <f>IF(N195="zákl. přenesená",J195,0)</f>
        <v>0</v>
      </c>
      <c r="BH195" s="179">
        <f>IF(N195="sníž. přenesená",J195,0)</f>
        <v>0</v>
      </c>
      <c r="BI195" s="179">
        <f>IF(N195="nulová",J195,0)</f>
        <v>0</v>
      </c>
      <c r="BJ195" s="18" t="s">
        <v>86</v>
      </c>
      <c r="BK195" s="179">
        <f>ROUND(I195*H195,2)</f>
        <v>0</v>
      </c>
      <c r="BL195" s="18" t="s">
        <v>192</v>
      </c>
      <c r="BM195" s="178" t="s">
        <v>2146</v>
      </c>
    </row>
    <row r="196" spans="1:65" s="2" customFormat="1" ht="24.2" customHeight="1">
      <c r="A196" s="33"/>
      <c r="B196" s="166"/>
      <c r="C196" s="167" t="s">
        <v>340</v>
      </c>
      <c r="D196" s="167" t="s">
        <v>187</v>
      </c>
      <c r="E196" s="168" t="s">
        <v>469</v>
      </c>
      <c r="F196" s="169" t="s">
        <v>470</v>
      </c>
      <c r="G196" s="170" t="s">
        <v>200</v>
      </c>
      <c r="H196" s="171">
        <v>163.1</v>
      </c>
      <c r="I196" s="172"/>
      <c r="J196" s="173">
        <f>ROUND(I196*H196,2)</f>
        <v>0</v>
      </c>
      <c r="K196" s="169" t="s">
        <v>191</v>
      </c>
      <c r="L196" s="34"/>
      <c r="M196" s="174" t="s">
        <v>1</v>
      </c>
      <c r="N196" s="175" t="s">
        <v>44</v>
      </c>
      <c r="O196" s="59"/>
      <c r="P196" s="176">
        <f>O196*H196</f>
        <v>0</v>
      </c>
      <c r="Q196" s="176">
        <v>0</v>
      </c>
      <c r="R196" s="176">
        <f>Q196*H196</f>
        <v>0</v>
      </c>
      <c r="S196" s="176">
        <v>0</v>
      </c>
      <c r="T196" s="177">
        <f>S196*H196</f>
        <v>0</v>
      </c>
      <c r="U196" s="33"/>
      <c r="V196" s="33"/>
      <c r="W196" s="33"/>
      <c r="X196" s="33"/>
      <c r="Y196" s="33"/>
      <c r="Z196" s="33"/>
      <c r="AA196" s="33"/>
      <c r="AB196" s="33"/>
      <c r="AC196" s="33"/>
      <c r="AD196" s="33"/>
      <c r="AE196" s="33"/>
      <c r="AR196" s="178" t="s">
        <v>192</v>
      </c>
      <c r="AT196" s="178" t="s">
        <v>187</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2147</v>
      </c>
    </row>
    <row r="197" spans="1:65" s="13" customFormat="1" ht="11.25">
      <c r="B197" s="184"/>
      <c r="D197" s="180" t="s">
        <v>196</v>
      </c>
      <c r="E197" s="185" t="s">
        <v>1</v>
      </c>
      <c r="F197" s="186" t="s">
        <v>2148</v>
      </c>
      <c r="H197" s="187">
        <v>66.5</v>
      </c>
      <c r="I197" s="188"/>
      <c r="L197" s="184"/>
      <c r="M197" s="189"/>
      <c r="N197" s="190"/>
      <c r="O197" s="190"/>
      <c r="P197" s="190"/>
      <c r="Q197" s="190"/>
      <c r="R197" s="190"/>
      <c r="S197" s="190"/>
      <c r="T197" s="191"/>
      <c r="AT197" s="185" t="s">
        <v>196</v>
      </c>
      <c r="AU197" s="185" t="s">
        <v>88</v>
      </c>
      <c r="AV197" s="13" t="s">
        <v>88</v>
      </c>
      <c r="AW197" s="13" t="s">
        <v>36</v>
      </c>
      <c r="AX197" s="13" t="s">
        <v>79</v>
      </c>
      <c r="AY197" s="185" t="s">
        <v>184</v>
      </c>
    </row>
    <row r="198" spans="1:65" s="13" customFormat="1" ht="11.25">
      <c r="B198" s="184"/>
      <c r="D198" s="180" t="s">
        <v>196</v>
      </c>
      <c r="E198" s="185" t="s">
        <v>1</v>
      </c>
      <c r="F198" s="186" t="s">
        <v>2149</v>
      </c>
      <c r="H198" s="187">
        <v>96.6</v>
      </c>
      <c r="I198" s="188"/>
      <c r="L198" s="184"/>
      <c r="M198" s="189"/>
      <c r="N198" s="190"/>
      <c r="O198" s="190"/>
      <c r="P198" s="190"/>
      <c r="Q198" s="190"/>
      <c r="R198" s="190"/>
      <c r="S198" s="190"/>
      <c r="T198" s="191"/>
      <c r="AT198" s="185" t="s">
        <v>196</v>
      </c>
      <c r="AU198" s="185" t="s">
        <v>88</v>
      </c>
      <c r="AV198" s="13" t="s">
        <v>88</v>
      </c>
      <c r="AW198" s="13" t="s">
        <v>36</v>
      </c>
      <c r="AX198" s="13" t="s">
        <v>79</v>
      </c>
      <c r="AY198" s="185" t="s">
        <v>184</v>
      </c>
    </row>
    <row r="199" spans="1:65" s="14" customFormat="1" ht="11.25">
      <c r="B199" s="192"/>
      <c r="D199" s="180" t="s">
        <v>196</v>
      </c>
      <c r="E199" s="193" t="s">
        <v>1</v>
      </c>
      <c r="F199" s="194" t="s">
        <v>212</v>
      </c>
      <c r="H199" s="195">
        <v>163.1</v>
      </c>
      <c r="I199" s="196"/>
      <c r="L199" s="192"/>
      <c r="M199" s="197"/>
      <c r="N199" s="198"/>
      <c r="O199" s="198"/>
      <c r="P199" s="198"/>
      <c r="Q199" s="198"/>
      <c r="R199" s="198"/>
      <c r="S199" s="198"/>
      <c r="T199" s="199"/>
      <c r="AT199" s="193" t="s">
        <v>196</v>
      </c>
      <c r="AU199" s="193" t="s">
        <v>88</v>
      </c>
      <c r="AV199" s="14" t="s">
        <v>192</v>
      </c>
      <c r="AW199" s="14" t="s">
        <v>36</v>
      </c>
      <c r="AX199" s="14" t="s">
        <v>86</v>
      </c>
      <c r="AY199" s="193" t="s">
        <v>184</v>
      </c>
    </row>
    <row r="200" spans="1:65" s="2" customFormat="1" ht="24.2" customHeight="1">
      <c r="A200" s="33"/>
      <c r="B200" s="166"/>
      <c r="C200" s="167" t="s">
        <v>347</v>
      </c>
      <c r="D200" s="167" t="s">
        <v>187</v>
      </c>
      <c r="E200" s="168" t="s">
        <v>481</v>
      </c>
      <c r="F200" s="169" t="s">
        <v>482</v>
      </c>
      <c r="G200" s="170" t="s">
        <v>200</v>
      </c>
      <c r="H200" s="171">
        <v>274.8</v>
      </c>
      <c r="I200" s="172"/>
      <c r="J200" s="173">
        <f>ROUND(I200*H200,2)</f>
        <v>0</v>
      </c>
      <c r="K200" s="169" t="s">
        <v>191</v>
      </c>
      <c r="L200" s="34"/>
      <c r="M200" s="174" t="s">
        <v>1</v>
      </c>
      <c r="N200" s="175" t="s">
        <v>44</v>
      </c>
      <c r="O200" s="59"/>
      <c r="P200" s="176">
        <f>O200*H200</f>
        <v>0</v>
      </c>
      <c r="Q200" s="176">
        <v>0</v>
      </c>
      <c r="R200" s="176">
        <f>Q200*H200</f>
        <v>0</v>
      </c>
      <c r="S200" s="176">
        <v>0</v>
      </c>
      <c r="T200" s="177">
        <f>S200*H200</f>
        <v>0</v>
      </c>
      <c r="U200" s="33"/>
      <c r="V200" s="33"/>
      <c r="W200" s="33"/>
      <c r="X200" s="33"/>
      <c r="Y200" s="33"/>
      <c r="Z200" s="33"/>
      <c r="AA200" s="33"/>
      <c r="AB200" s="33"/>
      <c r="AC200" s="33"/>
      <c r="AD200" s="33"/>
      <c r="AE200" s="33"/>
      <c r="AR200" s="178" t="s">
        <v>192</v>
      </c>
      <c r="AT200" s="178" t="s">
        <v>187</v>
      </c>
      <c r="AU200" s="178" t="s">
        <v>88</v>
      </c>
      <c r="AY200" s="18" t="s">
        <v>184</v>
      </c>
      <c r="BE200" s="179">
        <f>IF(N200="základní",J200,0)</f>
        <v>0</v>
      </c>
      <c r="BF200" s="179">
        <f>IF(N200="snížená",J200,0)</f>
        <v>0</v>
      </c>
      <c r="BG200" s="179">
        <f>IF(N200="zákl. přenesená",J200,0)</f>
        <v>0</v>
      </c>
      <c r="BH200" s="179">
        <f>IF(N200="sníž. přenesená",J200,0)</f>
        <v>0</v>
      </c>
      <c r="BI200" s="179">
        <f>IF(N200="nulová",J200,0)</f>
        <v>0</v>
      </c>
      <c r="BJ200" s="18" t="s">
        <v>86</v>
      </c>
      <c r="BK200" s="179">
        <f>ROUND(I200*H200,2)</f>
        <v>0</v>
      </c>
      <c r="BL200" s="18" t="s">
        <v>192</v>
      </c>
      <c r="BM200" s="178" t="s">
        <v>2150</v>
      </c>
    </row>
    <row r="201" spans="1:65" s="13" customFormat="1" ht="11.25">
      <c r="B201" s="184"/>
      <c r="D201" s="180" t="s">
        <v>196</v>
      </c>
      <c r="E201" s="185" t="s">
        <v>1</v>
      </c>
      <c r="F201" s="186" t="s">
        <v>2151</v>
      </c>
      <c r="H201" s="187">
        <v>274.8</v>
      </c>
      <c r="I201" s="188"/>
      <c r="L201" s="184"/>
      <c r="M201" s="189"/>
      <c r="N201" s="190"/>
      <c r="O201" s="190"/>
      <c r="P201" s="190"/>
      <c r="Q201" s="190"/>
      <c r="R201" s="190"/>
      <c r="S201" s="190"/>
      <c r="T201" s="191"/>
      <c r="AT201" s="185" t="s">
        <v>196</v>
      </c>
      <c r="AU201" s="185" t="s">
        <v>88</v>
      </c>
      <c r="AV201" s="13" t="s">
        <v>88</v>
      </c>
      <c r="AW201" s="13" t="s">
        <v>36</v>
      </c>
      <c r="AX201" s="13" t="s">
        <v>86</v>
      </c>
      <c r="AY201" s="185" t="s">
        <v>184</v>
      </c>
    </row>
    <row r="202" spans="1:65" s="2" customFormat="1" ht="24.2" customHeight="1">
      <c r="A202" s="33"/>
      <c r="B202" s="166"/>
      <c r="C202" s="167" t="s">
        <v>354</v>
      </c>
      <c r="D202" s="167" t="s">
        <v>187</v>
      </c>
      <c r="E202" s="168" t="s">
        <v>486</v>
      </c>
      <c r="F202" s="169" t="s">
        <v>487</v>
      </c>
      <c r="G202" s="170" t="s">
        <v>228</v>
      </c>
      <c r="H202" s="171">
        <v>124.5</v>
      </c>
      <c r="I202" s="172"/>
      <c r="J202" s="173">
        <f>ROUND(I202*H202,2)</f>
        <v>0</v>
      </c>
      <c r="K202" s="169" t="s">
        <v>191</v>
      </c>
      <c r="L202" s="34"/>
      <c r="M202" s="174" t="s">
        <v>1</v>
      </c>
      <c r="N202" s="175" t="s">
        <v>44</v>
      </c>
      <c r="O202" s="59"/>
      <c r="P202" s="176">
        <f>O202*H202</f>
        <v>0</v>
      </c>
      <c r="Q202" s="176">
        <v>0</v>
      </c>
      <c r="R202" s="176">
        <f>Q202*H202</f>
        <v>0</v>
      </c>
      <c r="S202" s="176">
        <v>0</v>
      </c>
      <c r="T202" s="177">
        <f>S202*H202</f>
        <v>0</v>
      </c>
      <c r="U202" s="33"/>
      <c r="V202" s="33"/>
      <c r="W202" s="33"/>
      <c r="X202" s="33"/>
      <c r="Y202" s="33"/>
      <c r="Z202" s="33"/>
      <c r="AA202" s="33"/>
      <c r="AB202" s="33"/>
      <c r="AC202" s="33"/>
      <c r="AD202" s="33"/>
      <c r="AE202" s="33"/>
      <c r="AR202" s="178" t="s">
        <v>192</v>
      </c>
      <c r="AT202" s="178" t="s">
        <v>187</v>
      </c>
      <c r="AU202" s="178" t="s">
        <v>88</v>
      </c>
      <c r="AY202" s="18" t="s">
        <v>184</v>
      </c>
      <c r="BE202" s="179">
        <f>IF(N202="základní",J202,0)</f>
        <v>0</v>
      </c>
      <c r="BF202" s="179">
        <f>IF(N202="snížená",J202,0)</f>
        <v>0</v>
      </c>
      <c r="BG202" s="179">
        <f>IF(N202="zákl. přenesená",J202,0)</f>
        <v>0</v>
      </c>
      <c r="BH202" s="179">
        <f>IF(N202="sníž. přenesená",J202,0)</f>
        <v>0</v>
      </c>
      <c r="BI202" s="179">
        <f>IF(N202="nulová",J202,0)</f>
        <v>0</v>
      </c>
      <c r="BJ202" s="18" t="s">
        <v>86</v>
      </c>
      <c r="BK202" s="179">
        <f>ROUND(I202*H202,2)</f>
        <v>0</v>
      </c>
      <c r="BL202" s="18" t="s">
        <v>192</v>
      </c>
      <c r="BM202" s="178" t="s">
        <v>2152</v>
      </c>
    </row>
    <row r="203" spans="1:65" s="13" customFormat="1" ht="11.25">
      <c r="B203" s="184"/>
      <c r="D203" s="180" t="s">
        <v>196</v>
      </c>
      <c r="E203" s="185" t="s">
        <v>1</v>
      </c>
      <c r="F203" s="186" t="s">
        <v>2153</v>
      </c>
      <c r="H203" s="187">
        <v>124.5</v>
      </c>
      <c r="I203" s="188"/>
      <c r="L203" s="184"/>
      <c r="M203" s="189"/>
      <c r="N203" s="190"/>
      <c r="O203" s="190"/>
      <c r="P203" s="190"/>
      <c r="Q203" s="190"/>
      <c r="R203" s="190"/>
      <c r="S203" s="190"/>
      <c r="T203" s="191"/>
      <c r="AT203" s="185" t="s">
        <v>196</v>
      </c>
      <c r="AU203" s="185" t="s">
        <v>88</v>
      </c>
      <c r="AV203" s="13" t="s">
        <v>88</v>
      </c>
      <c r="AW203" s="13" t="s">
        <v>36</v>
      </c>
      <c r="AX203" s="13" t="s">
        <v>86</v>
      </c>
      <c r="AY203" s="185" t="s">
        <v>184</v>
      </c>
    </row>
    <row r="204" spans="1:65" s="2" customFormat="1" ht="24.2" customHeight="1">
      <c r="A204" s="33"/>
      <c r="B204" s="166"/>
      <c r="C204" s="167" t="s">
        <v>359</v>
      </c>
      <c r="D204" s="167" t="s">
        <v>187</v>
      </c>
      <c r="E204" s="168" t="s">
        <v>503</v>
      </c>
      <c r="F204" s="169" t="s">
        <v>504</v>
      </c>
      <c r="G204" s="170" t="s">
        <v>228</v>
      </c>
      <c r="H204" s="171">
        <v>216.65</v>
      </c>
      <c r="I204" s="172"/>
      <c r="J204" s="173">
        <f>ROUND(I204*H204,2)</f>
        <v>0</v>
      </c>
      <c r="K204" s="169" t="s">
        <v>191</v>
      </c>
      <c r="L204" s="34"/>
      <c r="M204" s="174" t="s">
        <v>1</v>
      </c>
      <c r="N204" s="175" t="s">
        <v>44</v>
      </c>
      <c r="O204" s="59"/>
      <c r="P204" s="176">
        <f>O204*H204</f>
        <v>0</v>
      </c>
      <c r="Q204" s="176">
        <v>0</v>
      </c>
      <c r="R204" s="176">
        <f>Q204*H204</f>
        <v>0</v>
      </c>
      <c r="S204" s="176">
        <v>0</v>
      </c>
      <c r="T204" s="177">
        <f>S204*H204</f>
        <v>0</v>
      </c>
      <c r="U204" s="33"/>
      <c r="V204" s="33"/>
      <c r="W204" s="33"/>
      <c r="X204" s="33"/>
      <c r="Y204" s="33"/>
      <c r="Z204" s="33"/>
      <c r="AA204" s="33"/>
      <c r="AB204" s="33"/>
      <c r="AC204" s="33"/>
      <c r="AD204" s="33"/>
      <c r="AE204" s="33"/>
      <c r="AR204" s="178" t="s">
        <v>192</v>
      </c>
      <c r="AT204" s="178" t="s">
        <v>187</v>
      </c>
      <c r="AU204" s="178" t="s">
        <v>88</v>
      </c>
      <c r="AY204" s="18" t="s">
        <v>184</v>
      </c>
      <c r="BE204" s="179">
        <f>IF(N204="základní",J204,0)</f>
        <v>0</v>
      </c>
      <c r="BF204" s="179">
        <f>IF(N204="snížená",J204,0)</f>
        <v>0</v>
      </c>
      <c r="BG204" s="179">
        <f>IF(N204="zákl. přenesená",J204,0)</f>
        <v>0</v>
      </c>
      <c r="BH204" s="179">
        <f>IF(N204="sníž. přenesená",J204,0)</f>
        <v>0</v>
      </c>
      <c r="BI204" s="179">
        <f>IF(N204="nulová",J204,0)</f>
        <v>0</v>
      </c>
      <c r="BJ204" s="18" t="s">
        <v>86</v>
      </c>
      <c r="BK204" s="179">
        <f>ROUND(I204*H204,2)</f>
        <v>0</v>
      </c>
      <c r="BL204" s="18" t="s">
        <v>192</v>
      </c>
      <c r="BM204" s="178" t="s">
        <v>2154</v>
      </c>
    </row>
    <row r="205" spans="1:65" s="13" customFormat="1" ht="11.25">
      <c r="B205" s="184"/>
      <c r="D205" s="180" t="s">
        <v>196</v>
      </c>
      <c r="E205" s="185" t="s">
        <v>1</v>
      </c>
      <c r="F205" s="186" t="s">
        <v>2155</v>
      </c>
      <c r="H205" s="187">
        <v>33.25</v>
      </c>
      <c r="I205" s="188"/>
      <c r="L205" s="184"/>
      <c r="M205" s="189"/>
      <c r="N205" s="190"/>
      <c r="O205" s="190"/>
      <c r="P205" s="190"/>
      <c r="Q205" s="190"/>
      <c r="R205" s="190"/>
      <c r="S205" s="190"/>
      <c r="T205" s="191"/>
      <c r="AT205" s="185" t="s">
        <v>196</v>
      </c>
      <c r="AU205" s="185" t="s">
        <v>88</v>
      </c>
      <c r="AV205" s="13" t="s">
        <v>88</v>
      </c>
      <c r="AW205" s="13" t="s">
        <v>36</v>
      </c>
      <c r="AX205" s="13" t="s">
        <v>79</v>
      </c>
      <c r="AY205" s="185" t="s">
        <v>184</v>
      </c>
    </row>
    <row r="206" spans="1:65" s="13" customFormat="1" ht="11.25">
      <c r="B206" s="184"/>
      <c r="D206" s="180" t="s">
        <v>196</v>
      </c>
      <c r="E206" s="185" t="s">
        <v>1</v>
      </c>
      <c r="F206" s="186" t="s">
        <v>2156</v>
      </c>
      <c r="H206" s="187">
        <v>46</v>
      </c>
      <c r="I206" s="188"/>
      <c r="L206" s="184"/>
      <c r="M206" s="189"/>
      <c r="N206" s="190"/>
      <c r="O206" s="190"/>
      <c r="P206" s="190"/>
      <c r="Q206" s="190"/>
      <c r="R206" s="190"/>
      <c r="S206" s="190"/>
      <c r="T206" s="191"/>
      <c r="AT206" s="185" t="s">
        <v>196</v>
      </c>
      <c r="AU206" s="185" t="s">
        <v>88</v>
      </c>
      <c r="AV206" s="13" t="s">
        <v>88</v>
      </c>
      <c r="AW206" s="13" t="s">
        <v>36</v>
      </c>
      <c r="AX206" s="13" t="s">
        <v>79</v>
      </c>
      <c r="AY206" s="185" t="s">
        <v>184</v>
      </c>
    </row>
    <row r="207" spans="1:65" s="13" customFormat="1" ht="11.25">
      <c r="B207" s="184"/>
      <c r="D207" s="180" t="s">
        <v>196</v>
      </c>
      <c r="E207" s="185" t="s">
        <v>1</v>
      </c>
      <c r="F207" s="186" t="s">
        <v>2157</v>
      </c>
      <c r="H207" s="187">
        <v>137.4</v>
      </c>
      <c r="I207" s="188"/>
      <c r="L207" s="184"/>
      <c r="M207" s="189"/>
      <c r="N207" s="190"/>
      <c r="O207" s="190"/>
      <c r="P207" s="190"/>
      <c r="Q207" s="190"/>
      <c r="R207" s="190"/>
      <c r="S207" s="190"/>
      <c r="T207" s="191"/>
      <c r="AT207" s="185" t="s">
        <v>196</v>
      </c>
      <c r="AU207" s="185" t="s">
        <v>88</v>
      </c>
      <c r="AV207" s="13" t="s">
        <v>88</v>
      </c>
      <c r="AW207" s="13" t="s">
        <v>36</v>
      </c>
      <c r="AX207" s="13" t="s">
        <v>79</v>
      </c>
      <c r="AY207" s="185" t="s">
        <v>184</v>
      </c>
    </row>
    <row r="208" spans="1:65" s="14" customFormat="1" ht="11.25">
      <c r="B208" s="192"/>
      <c r="D208" s="180" t="s">
        <v>196</v>
      </c>
      <c r="E208" s="193" t="s">
        <v>1</v>
      </c>
      <c r="F208" s="194" t="s">
        <v>212</v>
      </c>
      <c r="H208" s="195">
        <v>216.65</v>
      </c>
      <c r="I208" s="196"/>
      <c r="L208" s="192"/>
      <c r="M208" s="197"/>
      <c r="N208" s="198"/>
      <c r="O208" s="198"/>
      <c r="P208" s="198"/>
      <c r="Q208" s="198"/>
      <c r="R208" s="198"/>
      <c r="S208" s="198"/>
      <c r="T208" s="199"/>
      <c r="AT208" s="193" t="s">
        <v>196</v>
      </c>
      <c r="AU208" s="193" t="s">
        <v>88</v>
      </c>
      <c r="AV208" s="14" t="s">
        <v>192</v>
      </c>
      <c r="AW208" s="14" t="s">
        <v>36</v>
      </c>
      <c r="AX208" s="14" t="s">
        <v>86</v>
      </c>
      <c r="AY208" s="193" t="s">
        <v>184</v>
      </c>
    </row>
    <row r="209" spans="1:65" s="2" customFormat="1" ht="24.2" customHeight="1">
      <c r="A209" s="33"/>
      <c r="B209" s="166"/>
      <c r="C209" s="167" t="s">
        <v>363</v>
      </c>
      <c r="D209" s="167" t="s">
        <v>187</v>
      </c>
      <c r="E209" s="168" t="s">
        <v>516</v>
      </c>
      <c r="F209" s="169" t="s">
        <v>517</v>
      </c>
      <c r="G209" s="170" t="s">
        <v>200</v>
      </c>
      <c r="H209" s="171">
        <v>163.1</v>
      </c>
      <c r="I209" s="172"/>
      <c r="J209" s="173">
        <f>ROUND(I209*H209,2)</f>
        <v>0</v>
      </c>
      <c r="K209" s="169" t="s">
        <v>191</v>
      </c>
      <c r="L209" s="34"/>
      <c r="M209" s="174" t="s">
        <v>1</v>
      </c>
      <c r="N209" s="175" t="s">
        <v>44</v>
      </c>
      <c r="O209" s="59"/>
      <c r="P209" s="176">
        <f>O209*H209</f>
        <v>0</v>
      </c>
      <c r="Q209" s="176">
        <v>0</v>
      </c>
      <c r="R209" s="176">
        <f>Q209*H209</f>
        <v>0</v>
      </c>
      <c r="S209" s="176">
        <v>0</v>
      </c>
      <c r="T209" s="177">
        <f>S209*H209</f>
        <v>0</v>
      </c>
      <c r="U209" s="33"/>
      <c r="V209" s="33"/>
      <c r="W209" s="33"/>
      <c r="X209" s="33"/>
      <c r="Y209" s="33"/>
      <c r="Z209" s="33"/>
      <c r="AA209" s="33"/>
      <c r="AB209" s="33"/>
      <c r="AC209" s="33"/>
      <c r="AD209" s="33"/>
      <c r="AE209" s="33"/>
      <c r="AR209" s="178" t="s">
        <v>192</v>
      </c>
      <c r="AT209" s="178" t="s">
        <v>187</v>
      </c>
      <c r="AU209" s="178" t="s">
        <v>88</v>
      </c>
      <c r="AY209" s="18" t="s">
        <v>184</v>
      </c>
      <c r="BE209" s="179">
        <f>IF(N209="základní",J209,0)</f>
        <v>0</v>
      </c>
      <c r="BF209" s="179">
        <f>IF(N209="snížená",J209,0)</f>
        <v>0</v>
      </c>
      <c r="BG209" s="179">
        <f>IF(N209="zákl. přenesená",J209,0)</f>
        <v>0</v>
      </c>
      <c r="BH209" s="179">
        <f>IF(N209="sníž. přenesená",J209,0)</f>
        <v>0</v>
      </c>
      <c r="BI209" s="179">
        <f>IF(N209="nulová",J209,0)</f>
        <v>0</v>
      </c>
      <c r="BJ209" s="18" t="s">
        <v>86</v>
      </c>
      <c r="BK209" s="179">
        <f>ROUND(I209*H209,2)</f>
        <v>0</v>
      </c>
      <c r="BL209" s="18" t="s">
        <v>192</v>
      </c>
      <c r="BM209" s="178" t="s">
        <v>2158</v>
      </c>
    </row>
    <row r="210" spans="1:65" s="15" customFormat="1" ht="11.25">
      <c r="B210" s="210"/>
      <c r="D210" s="180" t="s">
        <v>196</v>
      </c>
      <c r="E210" s="211" t="s">
        <v>1</v>
      </c>
      <c r="F210" s="212" t="s">
        <v>519</v>
      </c>
      <c r="H210" s="211" t="s">
        <v>1</v>
      </c>
      <c r="I210" s="213"/>
      <c r="L210" s="210"/>
      <c r="M210" s="214"/>
      <c r="N210" s="215"/>
      <c r="O210" s="215"/>
      <c r="P210" s="215"/>
      <c r="Q210" s="215"/>
      <c r="R210" s="215"/>
      <c r="S210" s="215"/>
      <c r="T210" s="216"/>
      <c r="AT210" s="211" t="s">
        <v>196</v>
      </c>
      <c r="AU210" s="211" t="s">
        <v>88</v>
      </c>
      <c r="AV210" s="15" t="s">
        <v>86</v>
      </c>
      <c r="AW210" s="15" t="s">
        <v>36</v>
      </c>
      <c r="AX210" s="15" t="s">
        <v>79</v>
      </c>
      <c r="AY210" s="211" t="s">
        <v>184</v>
      </c>
    </row>
    <row r="211" spans="1:65" s="13" customFormat="1" ht="11.25">
      <c r="B211" s="184"/>
      <c r="D211" s="180" t="s">
        <v>196</v>
      </c>
      <c r="E211" s="185" t="s">
        <v>1</v>
      </c>
      <c r="F211" s="186" t="s">
        <v>2148</v>
      </c>
      <c r="H211" s="187">
        <v>66.5</v>
      </c>
      <c r="I211" s="188"/>
      <c r="L211" s="184"/>
      <c r="M211" s="189"/>
      <c r="N211" s="190"/>
      <c r="O211" s="190"/>
      <c r="P211" s="190"/>
      <c r="Q211" s="190"/>
      <c r="R211" s="190"/>
      <c r="S211" s="190"/>
      <c r="T211" s="191"/>
      <c r="AT211" s="185" t="s">
        <v>196</v>
      </c>
      <c r="AU211" s="185" t="s">
        <v>88</v>
      </c>
      <c r="AV211" s="13" t="s">
        <v>88</v>
      </c>
      <c r="AW211" s="13" t="s">
        <v>36</v>
      </c>
      <c r="AX211" s="13" t="s">
        <v>79</v>
      </c>
      <c r="AY211" s="185" t="s">
        <v>184</v>
      </c>
    </row>
    <row r="212" spans="1:65" s="13" customFormat="1" ht="11.25">
      <c r="B212" s="184"/>
      <c r="D212" s="180" t="s">
        <v>196</v>
      </c>
      <c r="E212" s="185" t="s">
        <v>1</v>
      </c>
      <c r="F212" s="186" t="s">
        <v>2149</v>
      </c>
      <c r="H212" s="187">
        <v>96.6</v>
      </c>
      <c r="I212" s="188"/>
      <c r="L212" s="184"/>
      <c r="M212" s="189"/>
      <c r="N212" s="190"/>
      <c r="O212" s="190"/>
      <c r="P212" s="190"/>
      <c r="Q212" s="190"/>
      <c r="R212" s="190"/>
      <c r="S212" s="190"/>
      <c r="T212" s="191"/>
      <c r="AT212" s="185" t="s">
        <v>196</v>
      </c>
      <c r="AU212" s="185" t="s">
        <v>88</v>
      </c>
      <c r="AV212" s="13" t="s">
        <v>88</v>
      </c>
      <c r="AW212" s="13" t="s">
        <v>36</v>
      </c>
      <c r="AX212" s="13" t="s">
        <v>79</v>
      </c>
      <c r="AY212" s="185" t="s">
        <v>184</v>
      </c>
    </row>
    <row r="213" spans="1:65" s="14" customFormat="1" ht="11.25">
      <c r="B213" s="192"/>
      <c r="D213" s="180" t="s">
        <v>196</v>
      </c>
      <c r="E213" s="193" t="s">
        <v>1</v>
      </c>
      <c r="F213" s="194" t="s">
        <v>212</v>
      </c>
      <c r="H213" s="195">
        <v>163.1</v>
      </c>
      <c r="I213" s="196"/>
      <c r="L213" s="192"/>
      <c r="M213" s="197"/>
      <c r="N213" s="198"/>
      <c r="O213" s="198"/>
      <c r="P213" s="198"/>
      <c r="Q213" s="198"/>
      <c r="R213" s="198"/>
      <c r="S213" s="198"/>
      <c r="T213" s="199"/>
      <c r="AT213" s="193" t="s">
        <v>196</v>
      </c>
      <c r="AU213" s="193" t="s">
        <v>88</v>
      </c>
      <c r="AV213" s="14" t="s">
        <v>192</v>
      </c>
      <c r="AW213" s="14" t="s">
        <v>36</v>
      </c>
      <c r="AX213" s="14" t="s">
        <v>86</v>
      </c>
      <c r="AY213" s="193" t="s">
        <v>184</v>
      </c>
    </row>
    <row r="214" spans="1:65" s="2" customFormat="1" ht="24.2" customHeight="1">
      <c r="A214" s="33"/>
      <c r="B214" s="166"/>
      <c r="C214" s="167" t="s">
        <v>367</v>
      </c>
      <c r="D214" s="167" t="s">
        <v>187</v>
      </c>
      <c r="E214" s="168" t="s">
        <v>525</v>
      </c>
      <c r="F214" s="169" t="s">
        <v>526</v>
      </c>
      <c r="G214" s="170" t="s">
        <v>216</v>
      </c>
      <c r="H214" s="171">
        <v>31.628</v>
      </c>
      <c r="I214" s="172"/>
      <c r="J214" s="173">
        <f>ROUND(I214*H214,2)</f>
        <v>0</v>
      </c>
      <c r="K214" s="169" t="s">
        <v>191</v>
      </c>
      <c r="L214" s="34"/>
      <c r="M214" s="174" t="s">
        <v>1</v>
      </c>
      <c r="N214" s="175" t="s">
        <v>44</v>
      </c>
      <c r="O214" s="59"/>
      <c r="P214" s="176">
        <f>O214*H214</f>
        <v>0</v>
      </c>
      <c r="Q214" s="176">
        <v>0</v>
      </c>
      <c r="R214" s="176">
        <f>Q214*H214</f>
        <v>0</v>
      </c>
      <c r="S214" s="176">
        <v>0</v>
      </c>
      <c r="T214" s="177">
        <f>S214*H214</f>
        <v>0</v>
      </c>
      <c r="U214" s="33"/>
      <c r="V214" s="33"/>
      <c r="W214" s="33"/>
      <c r="X214" s="33"/>
      <c r="Y214" s="33"/>
      <c r="Z214" s="33"/>
      <c r="AA214" s="33"/>
      <c r="AB214" s="33"/>
      <c r="AC214" s="33"/>
      <c r="AD214" s="33"/>
      <c r="AE214" s="33"/>
      <c r="AR214" s="178" t="s">
        <v>192</v>
      </c>
      <c r="AT214" s="178" t="s">
        <v>187</v>
      </c>
      <c r="AU214" s="178" t="s">
        <v>88</v>
      </c>
      <c r="AY214" s="18" t="s">
        <v>184</v>
      </c>
      <c r="BE214" s="179">
        <f>IF(N214="základní",J214,0)</f>
        <v>0</v>
      </c>
      <c r="BF214" s="179">
        <f>IF(N214="snížená",J214,0)</f>
        <v>0</v>
      </c>
      <c r="BG214" s="179">
        <f>IF(N214="zákl. přenesená",J214,0)</f>
        <v>0</v>
      </c>
      <c r="BH214" s="179">
        <f>IF(N214="sníž. přenesená",J214,0)</f>
        <v>0</v>
      </c>
      <c r="BI214" s="179">
        <f>IF(N214="nulová",J214,0)</f>
        <v>0</v>
      </c>
      <c r="BJ214" s="18" t="s">
        <v>86</v>
      </c>
      <c r="BK214" s="179">
        <f>ROUND(I214*H214,2)</f>
        <v>0</v>
      </c>
      <c r="BL214" s="18" t="s">
        <v>192</v>
      </c>
      <c r="BM214" s="178" t="s">
        <v>2159</v>
      </c>
    </row>
    <row r="215" spans="1:65" s="13" customFormat="1" ht="11.25">
      <c r="B215" s="184"/>
      <c r="D215" s="180" t="s">
        <v>196</v>
      </c>
      <c r="E215" s="185" t="s">
        <v>1</v>
      </c>
      <c r="F215" s="186" t="s">
        <v>2160</v>
      </c>
      <c r="H215" s="187">
        <v>31.628</v>
      </c>
      <c r="I215" s="188"/>
      <c r="L215" s="184"/>
      <c r="M215" s="189"/>
      <c r="N215" s="190"/>
      <c r="O215" s="190"/>
      <c r="P215" s="190"/>
      <c r="Q215" s="190"/>
      <c r="R215" s="190"/>
      <c r="S215" s="190"/>
      <c r="T215" s="191"/>
      <c r="AT215" s="185" t="s">
        <v>196</v>
      </c>
      <c r="AU215" s="185" t="s">
        <v>88</v>
      </c>
      <c r="AV215" s="13" t="s">
        <v>88</v>
      </c>
      <c r="AW215" s="13" t="s">
        <v>36</v>
      </c>
      <c r="AX215" s="13" t="s">
        <v>86</v>
      </c>
      <c r="AY215" s="185" t="s">
        <v>184</v>
      </c>
    </row>
    <row r="216" spans="1:65" s="2" customFormat="1" ht="24.2" customHeight="1">
      <c r="A216" s="33"/>
      <c r="B216" s="166"/>
      <c r="C216" s="167" t="s">
        <v>374</v>
      </c>
      <c r="D216" s="167" t="s">
        <v>187</v>
      </c>
      <c r="E216" s="168" t="s">
        <v>530</v>
      </c>
      <c r="F216" s="169" t="s">
        <v>531</v>
      </c>
      <c r="G216" s="170" t="s">
        <v>216</v>
      </c>
      <c r="H216" s="171">
        <v>75.155000000000001</v>
      </c>
      <c r="I216" s="172"/>
      <c r="J216" s="173">
        <f>ROUND(I216*H216,2)</f>
        <v>0</v>
      </c>
      <c r="K216" s="169" t="s">
        <v>191</v>
      </c>
      <c r="L216" s="34"/>
      <c r="M216" s="174" t="s">
        <v>1</v>
      </c>
      <c r="N216" s="175" t="s">
        <v>44</v>
      </c>
      <c r="O216" s="59"/>
      <c r="P216" s="176">
        <f>O216*H216</f>
        <v>0</v>
      </c>
      <c r="Q216" s="176">
        <v>0</v>
      </c>
      <c r="R216" s="176">
        <f>Q216*H216</f>
        <v>0</v>
      </c>
      <c r="S216" s="176">
        <v>0</v>
      </c>
      <c r="T216" s="177">
        <f>S216*H216</f>
        <v>0</v>
      </c>
      <c r="U216" s="33"/>
      <c r="V216" s="33"/>
      <c r="W216" s="33"/>
      <c r="X216" s="33"/>
      <c r="Y216" s="33"/>
      <c r="Z216" s="33"/>
      <c r="AA216" s="33"/>
      <c r="AB216" s="33"/>
      <c r="AC216" s="33"/>
      <c r="AD216" s="33"/>
      <c r="AE216" s="33"/>
      <c r="AR216" s="178" t="s">
        <v>192</v>
      </c>
      <c r="AT216" s="178" t="s">
        <v>187</v>
      </c>
      <c r="AU216" s="178" t="s">
        <v>88</v>
      </c>
      <c r="AY216" s="18" t="s">
        <v>184</v>
      </c>
      <c r="BE216" s="179">
        <f>IF(N216="základní",J216,0)</f>
        <v>0</v>
      </c>
      <c r="BF216" s="179">
        <f>IF(N216="snížená",J216,0)</f>
        <v>0</v>
      </c>
      <c r="BG216" s="179">
        <f>IF(N216="zákl. přenesená",J216,0)</f>
        <v>0</v>
      </c>
      <c r="BH216" s="179">
        <f>IF(N216="sníž. přenesená",J216,0)</f>
        <v>0</v>
      </c>
      <c r="BI216" s="179">
        <f>IF(N216="nulová",J216,0)</f>
        <v>0</v>
      </c>
      <c r="BJ216" s="18" t="s">
        <v>86</v>
      </c>
      <c r="BK216" s="179">
        <f>ROUND(I216*H216,2)</f>
        <v>0</v>
      </c>
      <c r="BL216" s="18" t="s">
        <v>192</v>
      </c>
      <c r="BM216" s="178" t="s">
        <v>2161</v>
      </c>
    </row>
    <row r="217" spans="1:65" s="13" customFormat="1" ht="11.25">
      <c r="B217" s="184"/>
      <c r="D217" s="180" t="s">
        <v>196</v>
      </c>
      <c r="E217" s="185" t="s">
        <v>1</v>
      </c>
      <c r="F217" s="186" t="s">
        <v>2162</v>
      </c>
      <c r="H217" s="187">
        <v>75.155000000000001</v>
      </c>
      <c r="I217" s="188"/>
      <c r="L217" s="184"/>
      <c r="M217" s="189"/>
      <c r="N217" s="190"/>
      <c r="O217" s="190"/>
      <c r="P217" s="190"/>
      <c r="Q217" s="190"/>
      <c r="R217" s="190"/>
      <c r="S217" s="190"/>
      <c r="T217" s="191"/>
      <c r="AT217" s="185" t="s">
        <v>196</v>
      </c>
      <c r="AU217" s="185" t="s">
        <v>88</v>
      </c>
      <c r="AV217" s="13" t="s">
        <v>88</v>
      </c>
      <c r="AW217" s="13" t="s">
        <v>36</v>
      </c>
      <c r="AX217" s="13" t="s">
        <v>86</v>
      </c>
      <c r="AY217" s="185" t="s">
        <v>184</v>
      </c>
    </row>
    <row r="218" spans="1:65" s="2" customFormat="1" ht="24.2" customHeight="1">
      <c r="A218" s="33"/>
      <c r="B218" s="166"/>
      <c r="C218" s="167" t="s">
        <v>379</v>
      </c>
      <c r="D218" s="167" t="s">
        <v>187</v>
      </c>
      <c r="E218" s="168" t="s">
        <v>535</v>
      </c>
      <c r="F218" s="169" t="s">
        <v>536</v>
      </c>
      <c r="G218" s="170" t="s">
        <v>216</v>
      </c>
      <c r="H218" s="171">
        <v>225.89699999999999</v>
      </c>
      <c r="I218" s="172"/>
      <c r="J218" s="173">
        <f>ROUND(I218*H218,2)</f>
        <v>0</v>
      </c>
      <c r="K218" s="169" t="s">
        <v>191</v>
      </c>
      <c r="L218" s="34"/>
      <c r="M218" s="174" t="s">
        <v>1</v>
      </c>
      <c r="N218" s="175" t="s">
        <v>44</v>
      </c>
      <c r="O218" s="59"/>
      <c r="P218" s="176">
        <f>O218*H218</f>
        <v>0</v>
      </c>
      <c r="Q218" s="176">
        <v>0</v>
      </c>
      <c r="R218" s="176">
        <f>Q218*H218</f>
        <v>0</v>
      </c>
      <c r="S218" s="176">
        <v>0</v>
      </c>
      <c r="T218" s="177">
        <f>S218*H218</f>
        <v>0</v>
      </c>
      <c r="U218" s="33"/>
      <c r="V218" s="33"/>
      <c r="W218" s="33"/>
      <c r="X218" s="33"/>
      <c r="Y218" s="33"/>
      <c r="Z218" s="33"/>
      <c r="AA218" s="33"/>
      <c r="AB218" s="33"/>
      <c r="AC218" s="33"/>
      <c r="AD218" s="33"/>
      <c r="AE218" s="33"/>
      <c r="AR218" s="178" t="s">
        <v>192</v>
      </c>
      <c r="AT218" s="178" t="s">
        <v>187</v>
      </c>
      <c r="AU218" s="178" t="s">
        <v>88</v>
      </c>
      <c r="AY218" s="18" t="s">
        <v>184</v>
      </c>
      <c r="BE218" s="179">
        <f>IF(N218="základní",J218,0)</f>
        <v>0</v>
      </c>
      <c r="BF218" s="179">
        <f>IF(N218="snížená",J218,0)</f>
        <v>0</v>
      </c>
      <c r="BG218" s="179">
        <f>IF(N218="zákl. přenesená",J218,0)</f>
        <v>0</v>
      </c>
      <c r="BH218" s="179">
        <f>IF(N218="sníž. přenesená",J218,0)</f>
        <v>0</v>
      </c>
      <c r="BI218" s="179">
        <f>IF(N218="nulová",J218,0)</f>
        <v>0</v>
      </c>
      <c r="BJ218" s="18" t="s">
        <v>86</v>
      </c>
      <c r="BK218" s="179">
        <f>ROUND(I218*H218,2)</f>
        <v>0</v>
      </c>
      <c r="BL218" s="18" t="s">
        <v>192</v>
      </c>
      <c r="BM218" s="178" t="s">
        <v>2163</v>
      </c>
    </row>
    <row r="219" spans="1:65" s="13" customFormat="1" ht="11.25">
      <c r="B219" s="184"/>
      <c r="D219" s="180" t="s">
        <v>196</v>
      </c>
      <c r="E219" s="185" t="s">
        <v>1</v>
      </c>
      <c r="F219" s="186" t="s">
        <v>2164</v>
      </c>
      <c r="H219" s="187">
        <v>225.89699999999999</v>
      </c>
      <c r="I219" s="188"/>
      <c r="L219" s="184"/>
      <c r="M219" s="189"/>
      <c r="N219" s="190"/>
      <c r="O219" s="190"/>
      <c r="P219" s="190"/>
      <c r="Q219" s="190"/>
      <c r="R219" s="190"/>
      <c r="S219" s="190"/>
      <c r="T219" s="191"/>
      <c r="AT219" s="185" t="s">
        <v>196</v>
      </c>
      <c r="AU219" s="185" t="s">
        <v>88</v>
      </c>
      <c r="AV219" s="13" t="s">
        <v>88</v>
      </c>
      <c r="AW219" s="13" t="s">
        <v>36</v>
      </c>
      <c r="AX219" s="13" t="s">
        <v>86</v>
      </c>
      <c r="AY219" s="185" t="s">
        <v>184</v>
      </c>
    </row>
    <row r="220" spans="1:65" s="2" customFormat="1" ht="24.2" customHeight="1">
      <c r="A220" s="33"/>
      <c r="B220" s="166"/>
      <c r="C220" s="167" t="s">
        <v>387</v>
      </c>
      <c r="D220" s="167" t="s">
        <v>187</v>
      </c>
      <c r="E220" s="168" t="s">
        <v>539</v>
      </c>
      <c r="F220" s="169" t="s">
        <v>540</v>
      </c>
      <c r="G220" s="170" t="s">
        <v>216</v>
      </c>
      <c r="H220" s="171">
        <v>76.569999999999993</v>
      </c>
      <c r="I220" s="172"/>
      <c r="J220" s="173">
        <f>ROUND(I220*H220,2)</f>
        <v>0</v>
      </c>
      <c r="K220" s="169" t="s">
        <v>191</v>
      </c>
      <c r="L220" s="34"/>
      <c r="M220" s="174" t="s">
        <v>1</v>
      </c>
      <c r="N220" s="175" t="s">
        <v>44</v>
      </c>
      <c r="O220" s="59"/>
      <c r="P220" s="176">
        <f>O220*H220</f>
        <v>0</v>
      </c>
      <c r="Q220" s="176">
        <v>0</v>
      </c>
      <c r="R220" s="176">
        <f>Q220*H220</f>
        <v>0</v>
      </c>
      <c r="S220" s="176">
        <v>0</v>
      </c>
      <c r="T220" s="177">
        <f>S220*H220</f>
        <v>0</v>
      </c>
      <c r="U220" s="33"/>
      <c r="V220" s="33"/>
      <c r="W220" s="33"/>
      <c r="X220" s="33"/>
      <c r="Y220" s="33"/>
      <c r="Z220" s="33"/>
      <c r="AA220" s="33"/>
      <c r="AB220" s="33"/>
      <c r="AC220" s="33"/>
      <c r="AD220" s="33"/>
      <c r="AE220" s="33"/>
      <c r="AR220" s="178" t="s">
        <v>192</v>
      </c>
      <c r="AT220" s="178" t="s">
        <v>187</v>
      </c>
      <c r="AU220" s="178" t="s">
        <v>88</v>
      </c>
      <c r="AY220" s="18" t="s">
        <v>184</v>
      </c>
      <c r="BE220" s="179">
        <f>IF(N220="základní",J220,0)</f>
        <v>0</v>
      </c>
      <c r="BF220" s="179">
        <f>IF(N220="snížená",J220,0)</f>
        <v>0</v>
      </c>
      <c r="BG220" s="179">
        <f>IF(N220="zákl. přenesená",J220,0)</f>
        <v>0</v>
      </c>
      <c r="BH220" s="179">
        <f>IF(N220="sníž. přenesená",J220,0)</f>
        <v>0</v>
      </c>
      <c r="BI220" s="179">
        <f>IF(N220="nulová",J220,0)</f>
        <v>0</v>
      </c>
      <c r="BJ220" s="18" t="s">
        <v>86</v>
      </c>
      <c r="BK220" s="179">
        <f>ROUND(I220*H220,2)</f>
        <v>0</v>
      </c>
      <c r="BL220" s="18" t="s">
        <v>192</v>
      </c>
      <c r="BM220" s="178" t="s">
        <v>2165</v>
      </c>
    </row>
    <row r="221" spans="1:65" s="13" customFormat="1" ht="11.25">
      <c r="B221" s="184"/>
      <c r="D221" s="180" t="s">
        <v>196</v>
      </c>
      <c r="E221" s="185" t="s">
        <v>1</v>
      </c>
      <c r="F221" s="186" t="s">
        <v>2166</v>
      </c>
      <c r="H221" s="187">
        <v>76.569999999999993</v>
      </c>
      <c r="I221" s="188"/>
      <c r="L221" s="184"/>
      <c r="M221" s="189"/>
      <c r="N221" s="190"/>
      <c r="O221" s="190"/>
      <c r="P221" s="190"/>
      <c r="Q221" s="190"/>
      <c r="R221" s="190"/>
      <c r="S221" s="190"/>
      <c r="T221" s="191"/>
      <c r="AT221" s="185" t="s">
        <v>196</v>
      </c>
      <c r="AU221" s="185" t="s">
        <v>88</v>
      </c>
      <c r="AV221" s="13" t="s">
        <v>88</v>
      </c>
      <c r="AW221" s="13" t="s">
        <v>36</v>
      </c>
      <c r="AX221" s="13" t="s">
        <v>86</v>
      </c>
      <c r="AY221" s="185" t="s">
        <v>184</v>
      </c>
    </row>
    <row r="222" spans="1:65" s="2" customFormat="1" ht="14.45" customHeight="1">
      <c r="A222" s="33"/>
      <c r="B222" s="166"/>
      <c r="C222" s="167" t="s">
        <v>394</v>
      </c>
      <c r="D222" s="167" t="s">
        <v>187</v>
      </c>
      <c r="E222" s="168" t="s">
        <v>544</v>
      </c>
      <c r="F222" s="169" t="s">
        <v>545</v>
      </c>
      <c r="G222" s="170" t="s">
        <v>327</v>
      </c>
      <c r="H222" s="171">
        <v>350</v>
      </c>
      <c r="I222" s="172"/>
      <c r="J222" s="173">
        <f>ROUND(I222*H222,2)</f>
        <v>0</v>
      </c>
      <c r="K222" s="169" t="s">
        <v>1</v>
      </c>
      <c r="L222" s="34"/>
      <c r="M222" s="174" t="s">
        <v>1</v>
      </c>
      <c r="N222" s="175" t="s">
        <v>44</v>
      </c>
      <c r="O222" s="59"/>
      <c r="P222" s="176">
        <f>O222*H222</f>
        <v>0</v>
      </c>
      <c r="Q222" s="176">
        <v>0</v>
      </c>
      <c r="R222" s="176">
        <f>Q222*H222</f>
        <v>0</v>
      </c>
      <c r="S222" s="176">
        <v>0</v>
      </c>
      <c r="T222" s="177">
        <f>S222*H222</f>
        <v>0</v>
      </c>
      <c r="U222" s="33"/>
      <c r="V222" s="33"/>
      <c r="W222" s="33"/>
      <c r="X222" s="33"/>
      <c r="Y222" s="33"/>
      <c r="Z222" s="33"/>
      <c r="AA222" s="33"/>
      <c r="AB222" s="33"/>
      <c r="AC222" s="33"/>
      <c r="AD222" s="33"/>
      <c r="AE222" s="33"/>
      <c r="AR222" s="178" t="s">
        <v>192</v>
      </c>
      <c r="AT222" s="178" t="s">
        <v>187</v>
      </c>
      <c r="AU222" s="178" t="s">
        <v>88</v>
      </c>
      <c r="AY222" s="18" t="s">
        <v>184</v>
      </c>
      <c r="BE222" s="179">
        <f>IF(N222="základní",J222,0)</f>
        <v>0</v>
      </c>
      <c r="BF222" s="179">
        <f>IF(N222="snížená",J222,0)</f>
        <v>0</v>
      </c>
      <c r="BG222" s="179">
        <f>IF(N222="zákl. přenesená",J222,0)</f>
        <v>0</v>
      </c>
      <c r="BH222" s="179">
        <f>IF(N222="sníž. přenesená",J222,0)</f>
        <v>0</v>
      </c>
      <c r="BI222" s="179">
        <f>IF(N222="nulová",J222,0)</f>
        <v>0</v>
      </c>
      <c r="BJ222" s="18" t="s">
        <v>86</v>
      </c>
      <c r="BK222" s="179">
        <f>ROUND(I222*H222,2)</f>
        <v>0</v>
      </c>
      <c r="BL222" s="18" t="s">
        <v>192</v>
      </c>
      <c r="BM222" s="178" t="s">
        <v>2167</v>
      </c>
    </row>
    <row r="223" spans="1:65" s="2" customFormat="1" ht="24.2" customHeight="1">
      <c r="A223" s="33"/>
      <c r="B223" s="166"/>
      <c r="C223" s="200" t="s">
        <v>401</v>
      </c>
      <c r="D223" s="200" t="s">
        <v>213</v>
      </c>
      <c r="E223" s="201" t="s">
        <v>550</v>
      </c>
      <c r="F223" s="202" t="s">
        <v>551</v>
      </c>
      <c r="G223" s="203" t="s">
        <v>327</v>
      </c>
      <c r="H223" s="204">
        <v>150</v>
      </c>
      <c r="I223" s="205"/>
      <c r="J223" s="206">
        <f>ROUND(I223*H223,2)</f>
        <v>0</v>
      </c>
      <c r="K223" s="202" t="s">
        <v>191</v>
      </c>
      <c r="L223" s="207"/>
      <c r="M223" s="208" t="s">
        <v>1</v>
      </c>
      <c r="N223" s="209" t="s">
        <v>44</v>
      </c>
      <c r="O223" s="59"/>
      <c r="P223" s="176">
        <f>O223*H223</f>
        <v>0</v>
      </c>
      <c r="Q223" s="176">
        <v>0</v>
      </c>
      <c r="R223" s="176">
        <f>Q223*H223</f>
        <v>0</v>
      </c>
      <c r="S223" s="176">
        <v>0</v>
      </c>
      <c r="T223" s="177">
        <f>S223*H223</f>
        <v>0</v>
      </c>
      <c r="U223" s="33"/>
      <c r="V223" s="33"/>
      <c r="W223" s="33"/>
      <c r="X223" s="33"/>
      <c r="Y223" s="33"/>
      <c r="Z223" s="33"/>
      <c r="AA223" s="33"/>
      <c r="AB223" s="33"/>
      <c r="AC223" s="33"/>
      <c r="AD223" s="33"/>
      <c r="AE223" s="33"/>
      <c r="AR223" s="178" t="s">
        <v>217</v>
      </c>
      <c r="AT223" s="178" t="s">
        <v>213</v>
      </c>
      <c r="AU223" s="178" t="s">
        <v>88</v>
      </c>
      <c r="AY223" s="18" t="s">
        <v>184</v>
      </c>
      <c r="BE223" s="179">
        <f>IF(N223="základní",J223,0)</f>
        <v>0</v>
      </c>
      <c r="BF223" s="179">
        <f>IF(N223="snížená",J223,0)</f>
        <v>0</v>
      </c>
      <c r="BG223" s="179">
        <f>IF(N223="zákl. přenesená",J223,0)</f>
        <v>0</v>
      </c>
      <c r="BH223" s="179">
        <f>IF(N223="sníž. přenesená",J223,0)</f>
        <v>0</v>
      </c>
      <c r="BI223" s="179">
        <f>IF(N223="nulová",J223,0)</f>
        <v>0</v>
      </c>
      <c r="BJ223" s="18" t="s">
        <v>86</v>
      </c>
      <c r="BK223" s="179">
        <f>ROUND(I223*H223,2)</f>
        <v>0</v>
      </c>
      <c r="BL223" s="18" t="s">
        <v>192</v>
      </c>
      <c r="BM223" s="178" t="s">
        <v>2168</v>
      </c>
    </row>
    <row r="224" spans="1:65" s="12" customFormat="1" ht="25.9" customHeight="1">
      <c r="B224" s="153"/>
      <c r="D224" s="154" t="s">
        <v>78</v>
      </c>
      <c r="E224" s="155" t="s">
        <v>553</v>
      </c>
      <c r="F224" s="155" t="s">
        <v>554</v>
      </c>
      <c r="I224" s="156"/>
      <c r="J224" s="157">
        <f>BK224</f>
        <v>0</v>
      </c>
      <c r="L224" s="153"/>
      <c r="M224" s="158"/>
      <c r="N224" s="159"/>
      <c r="O224" s="159"/>
      <c r="P224" s="160">
        <f>SUM(P225:P295)</f>
        <v>0</v>
      </c>
      <c r="Q224" s="159"/>
      <c r="R224" s="160">
        <f>SUM(R225:R295)</f>
        <v>0</v>
      </c>
      <c r="S224" s="159"/>
      <c r="T224" s="161">
        <f>SUM(T225:T295)</f>
        <v>0</v>
      </c>
      <c r="AR224" s="154" t="s">
        <v>192</v>
      </c>
      <c r="AT224" s="162" t="s">
        <v>78</v>
      </c>
      <c r="AU224" s="162" t="s">
        <v>79</v>
      </c>
      <c r="AY224" s="154" t="s">
        <v>184</v>
      </c>
      <c r="BK224" s="163">
        <f>SUM(BK225:BK295)</f>
        <v>0</v>
      </c>
    </row>
    <row r="225" spans="1:65" s="2" customFormat="1" ht="49.15" customHeight="1">
      <c r="A225" s="33"/>
      <c r="B225" s="166"/>
      <c r="C225" s="167" t="s">
        <v>409</v>
      </c>
      <c r="D225" s="167" t="s">
        <v>187</v>
      </c>
      <c r="E225" s="168" t="s">
        <v>556</v>
      </c>
      <c r="F225" s="169" t="s">
        <v>557</v>
      </c>
      <c r="G225" s="170" t="s">
        <v>216</v>
      </c>
      <c r="H225" s="171">
        <v>2675.8</v>
      </c>
      <c r="I225" s="172"/>
      <c r="J225" s="173">
        <f>ROUND(I225*H225,2)</f>
        <v>0</v>
      </c>
      <c r="K225" s="169" t="s">
        <v>191</v>
      </c>
      <c r="L225" s="34"/>
      <c r="M225" s="174" t="s">
        <v>1</v>
      </c>
      <c r="N225" s="175" t="s">
        <v>44</v>
      </c>
      <c r="O225" s="59"/>
      <c r="P225" s="176">
        <f>O225*H225</f>
        <v>0</v>
      </c>
      <c r="Q225" s="176">
        <v>0</v>
      </c>
      <c r="R225" s="176">
        <f>Q225*H225</f>
        <v>0</v>
      </c>
      <c r="S225" s="176">
        <v>0</v>
      </c>
      <c r="T225" s="177">
        <f>S225*H225</f>
        <v>0</v>
      </c>
      <c r="U225" s="33"/>
      <c r="V225" s="33"/>
      <c r="W225" s="33"/>
      <c r="X225" s="33"/>
      <c r="Y225" s="33"/>
      <c r="Z225" s="33"/>
      <c r="AA225" s="33"/>
      <c r="AB225" s="33"/>
      <c r="AC225" s="33"/>
      <c r="AD225" s="33"/>
      <c r="AE225" s="33"/>
      <c r="AR225" s="178" t="s">
        <v>558</v>
      </c>
      <c r="AT225" s="178" t="s">
        <v>187</v>
      </c>
      <c r="AU225" s="178" t="s">
        <v>86</v>
      </c>
      <c r="AY225" s="18" t="s">
        <v>184</v>
      </c>
      <c r="BE225" s="179">
        <f>IF(N225="základní",J225,0)</f>
        <v>0</v>
      </c>
      <c r="BF225" s="179">
        <f>IF(N225="snížená",J225,0)</f>
        <v>0</v>
      </c>
      <c r="BG225" s="179">
        <f>IF(N225="zákl. přenesená",J225,0)</f>
        <v>0</v>
      </c>
      <c r="BH225" s="179">
        <f>IF(N225="sníž. přenesená",J225,0)</f>
        <v>0</v>
      </c>
      <c r="BI225" s="179">
        <f>IF(N225="nulová",J225,0)</f>
        <v>0</v>
      </c>
      <c r="BJ225" s="18" t="s">
        <v>86</v>
      </c>
      <c r="BK225" s="179">
        <f>ROUND(I225*H225,2)</f>
        <v>0</v>
      </c>
      <c r="BL225" s="18" t="s">
        <v>558</v>
      </c>
      <c r="BM225" s="178" t="s">
        <v>2169</v>
      </c>
    </row>
    <row r="226" spans="1:65" s="2" customFormat="1" ht="19.5">
      <c r="A226" s="33"/>
      <c r="B226" s="34"/>
      <c r="C226" s="33"/>
      <c r="D226" s="180" t="s">
        <v>194</v>
      </c>
      <c r="E226" s="33"/>
      <c r="F226" s="181" t="s">
        <v>560</v>
      </c>
      <c r="G226" s="33"/>
      <c r="H226" s="33"/>
      <c r="I226" s="102"/>
      <c r="J226" s="33"/>
      <c r="K226" s="33"/>
      <c r="L226" s="34"/>
      <c r="M226" s="182"/>
      <c r="N226" s="183"/>
      <c r="O226" s="59"/>
      <c r="P226" s="59"/>
      <c r="Q226" s="59"/>
      <c r="R226" s="59"/>
      <c r="S226" s="59"/>
      <c r="T226" s="60"/>
      <c r="U226" s="33"/>
      <c r="V226" s="33"/>
      <c r="W226" s="33"/>
      <c r="X226" s="33"/>
      <c r="Y226" s="33"/>
      <c r="Z226" s="33"/>
      <c r="AA226" s="33"/>
      <c r="AB226" s="33"/>
      <c r="AC226" s="33"/>
      <c r="AD226" s="33"/>
      <c r="AE226" s="33"/>
      <c r="AT226" s="18" t="s">
        <v>194</v>
      </c>
      <c r="AU226" s="18" t="s">
        <v>86</v>
      </c>
    </row>
    <row r="227" spans="1:65" s="13" customFormat="1" ht="11.25">
      <c r="B227" s="184"/>
      <c r="D227" s="180" t="s">
        <v>196</v>
      </c>
      <c r="E227" s="185" t="s">
        <v>1</v>
      </c>
      <c r="F227" s="186" t="s">
        <v>2170</v>
      </c>
      <c r="H227" s="187">
        <v>1594.8</v>
      </c>
      <c r="I227" s="188"/>
      <c r="L227" s="184"/>
      <c r="M227" s="189"/>
      <c r="N227" s="190"/>
      <c r="O227" s="190"/>
      <c r="P227" s="190"/>
      <c r="Q227" s="190"/>
      <c r="R227" s="190"/>
      <c r="S227" s="190"/>
      <c r="T227" s="191"/>
      <c r="AT227" s="185" t="s">
        <v>196</v>
      </c>
      <c r="AU227" s="185" t="s">
        <v>86</v>
      </c>
      <c r="AV227" s="13" t="s">
        <v>88</v>
      </c>
      <c r="AW227" s="13" t="s">
        <v>36</v>
      </c>
      <c r="AX227" s="13" t="s">
        <v>79</v>
      </c>
      <c r="AY227" s="185" t="s">
        <v>184</v>
      </c>
    </row>
    <row r="228" spans="1:65" s="13" customFormat="1" ht="22.5">
      <c r="B228" s="184"/>
      <c r="D228" s="180" t="s">
        <v>196</v>
      </c>
      <c r="E228" s="185" t="s">
        <v>1</v>
      </c>
      <c r="F228" s="186" t="s">
        <v>2171</v>
      </c>
      <c r="H228" s="187">
        <v>398.7</v>
      </c>
      <c r="I228" s="188"/>
      <c r="L228" s="184"/>
      <c r="M228" s="189"/>
      <c r="N228" s="190"/>
      <c r="O228" s="190"/>
      <c r="P228" s="190"/>
      <c r="Q228" s="190"/>
      <c r="R228" s="190"/>
      <c r="S228" s="190"/>
      <c r="T228" s="191"/>
      <c r="AT228" s="185" t="s">
        <v>196</v>
      </c>
      <c r="AU228" s="185" t="s">
        <v>86</v>
      </c>
      <c r="AV228" s="13" t="s">
        <v>88</v>
      </c>
      <c r="AW228" s="13" t="s">
        <v>36</v>
      </c>
      <c r="AX228" s="13" t="s">
        <v>79</v>
      </c>
      <c r="AY228" s="185" t="s">
        <v>184</v>
      </c>
    </row>
    <row r="229" spans="1:65" s="13" customFormat="1" ht="11.25">
      <c r="B229" s="184"/>
      <c r="D229" s="180" t="s">
        <v>196</v>
      </c>
      <c r="E229" s="185" t="s">
        <v>1</v>
      </c>
      <c r="F229" s="186" t="s">
        <v>2172</v>
      </c>
      <c r="H229" s="187">
        <v>433.3</v>
      </c>
      <c r="I229" s="188"/>
      <c r="L229" s="184"/>
      <c r="M229" s="189"/>
      <c r="N229" s="190"/>
      <c r="O229" s="190"/>
      <c r="P229" s="190"/>
      <c r="Q229" s="190"/>
      <c r="R229" s="190"/>
      <c r="S229" s="190"/>
      <c r="T229" s="191"/>
      <c r="AT229" s="185" t="s">
        <v>196</v>
      </c>
      <c r="AU229" s="185" t="s">
        <v>86</v>
      </c>
      <c r="AV229" s="13" t="s">
        <v>88</v>
      </c>
      <c r="AW229" s="13" t="s">
        <v>36</v>
      </c>
      <c r="AX229" s="13" t="s">
        <v>79</v>
      </c>
      <c r="AY229" s="185" t="s">
        <v>184</v>
      </c>
    </row>
    <row r="230" spans="1:65" s="13" customFormat="1" ht="11.25">
      <c r="B230" s="184"/>
      <c r="D230" s="180" t="s">
        <v>196</v>
      </c>
      <c r="E230" s="185" t="s">
        <v>1</v>
      </c>
      <c r="F230" s="186" t="s">
        <v>2173</v>
      </c>
      <c r="H230" s="187">
        <v>249</v>
      </c>
      <c r="I230" s="188"/>
      <c r="L230" s="184"/>
      <c r="M230" s="189"/>
      <c r="N230" s="190"/>
      <c r="O230" s="190"/>
      <c r="P230" s="190"/>
      <c r="Q230" s="190"/>
      <c r="R230" s="190"/>
      <c r="S230" s="190"/>
      <c r="T230" s="191"/>
      <c r="AT230" s="185" t="s">
        <v>196</v>
      </c>
      <c r="AU230" s="185" t="s">
        <v>86</v>
      </c>
      <c r="AV230" s="13" t="s">
        <v>88</v>
      </c>
      <c r="AW230" s="13" t="s">
        <v>36</v>
      </c>
      <c r="AX230" s="13" t="s">
        <v>79</v>
      </c>
      <c r="AY230" s="185" t="s">
        <v>184</v>
      </c>
    </row>
    <row r="231" spans="1:65" s="14" customFormat="1" ht="11.25">
      <c r="B231" s="192"/>
      <c r="D231" s="180" t="s">
        <v>196</v>
      </c>
      <c r="E231" s="193" t="s">
        <v>1</v>
      </c>
      <c r="F231" s="194" t="s">
        <v>212</v>
      </c>
      <c r="H231" s="195">
        <v>2675.8</v>
      </c>
      <c r="I231" s="196"/>
      <c r="L231" s="192"/>
      <c r="M231" s="197"/>
      <c r="N231" s="198"/>
      <c r="O231" s="198"/>
      <c r="P231" s="198"/>
      <c r="Q231" s="198"/>
      <c r="R231" s="198"/>
      <c r="S231" s="198"/>
      <c r="T231" s="199"/>
      <c r="AT231" s="193" t="s">
        <v>196</v>
      </c>
      <c r="AU231" s="193" t="s">
        <v>86</v>
      </c>
      <c r="AV231" s="14" t="s">
        <v>192</v>
      </c>
      <c r="AW231" s="14" t="s">
        <v>36</v>
      </c>
      <c r="AX231" s="14" t="s">
        <v>86</v>
      </c>
      <c r="AY231" s="193" t="s">
        <v>184</v>
      </c>
    </row>
    <row r="232" spans="1:65" s="2" customFormat="1" ht="49.15" customHeight="1">
      <c r="A232" s="33"/>
      <c r="B232" s="166"/>
      <c r="C232" s="167" t="s">
        <v>416</v>
      </c>
      <c r="D232" s="167" t="s">
        <v>187</v>
      </c>
      <c r="E232" s="168" t="s">
        <v>567</v>
      </c>
      <c r="F232" s="169" t="s">
        <v>568</v>
      </c>
      <c r="G232" s="170" t="s">
        <v>216</v>
      </c>
      <c r="H232" s="171">
        <v>2445.3879999999999</v>
      </c>
      <c r="I232" s="172"/>
      <c r="J232" s="173">
        <f>ROUND(I232*H232,2)</f>
        <v>0</v>
      </c>
      <c r="K232" s="169" t="s">
        <v>191</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558</v>
      </c>
      <c r="AT232" s="178" t="s">
        <v>187</v>
      </c>
      <c r="AU232" s="178" t="s">
        <v>86</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558</v>
      </c>
      <c r="BM232" s="178" t="s">
        <v>2174</v>
      </c>
    </row>
    <row r="233" spans="1:65" s="2" customFormat="1" ht="19.5">
      <c r="A233" s="33"/>
      <c r="B233" s="34"/>
      <c r="C233" s="33"/>
      <c r="D233" s="180" t="s">
        <v>194</v>
      </c>
      <c r="E233" s="33"/>
      <c r="F233" s="181" t="s">
        <v>560</v>
      </c>
      <c r="G233" s="33"/>
      <c r="H233" s="33"/>
      <c r="I233" s="102"/>
      <c r="J233" s="33"/>
      <c r="K233" s="33"/>
      <c r="L233" s="34"/>
      <c r="M233" s="182"/>
      <c r="N233" s="183"/>
      <c r="O233" s="59"/>
      <c r="P233" s="59"/>
      <c r="Q233" s="59"/>
      <c r="R233" s="59"/>
      <c r="S233" s="59"/>
      <c r="T233" s="60"/>
      <c r="U233" s="33"/>
      <c r="V233" s="33"/>
      <c r="W233" s="33"/>
      <c r="X233" s="33"/>
      <c r="Y233" s="33"/>
      <c r="Z233" s="33"/>
      <c r="AA233" s="33"/>
      <c r="AB233" s="33"/>
      <c r="AC233" s="33"/>
      <c r="AD233" s="33"/>
      <c r="AE233" s="33"/>
      <c r="AT233" s="18" t="s">
        <v>194</v>
      </c>
      <c r="AU233" s="18" t="s">
        <v>86</v>
      </c>
    </row>
    <row r="234" spans="1:65" s="13" customFormat="1" ht="11.25">
      <c r="B234" s="184"/>
      <c r="D234" s="180" t="s">
        <v>196</v>
      </c>
      <c r="E234" s="185" t="s">
        <v>1</v>
      </c>
      <c r="F234" s="186" t="s">
        <v>2175</v>
      </c>
      <c r="H234" s="187">
        <v>1952.26</v>
      </c>
      <c r="I234" s="188"/>
      <c r="L234" s="184"/>
      <c r="M234" s="189"/>
      <c r="N234" s="190"/>
      <c r="O234" s="190"/>
      <c r="P234" s="190"/>
      <c r="Q234" s="190"/>
      <c r="R234" s="190"/>
      <c r="S234" s="190"/>
      <c r="T234" s="191"/>
      <c r="AT234" s="185" t="s">
        <v>196</v>
      </c>
      <c r="AU234" s="185" t="s">
        <v>86</v>
      </c>
      <c r="AV234" s="13" t="s">
        <v>88</v>
      </c>
      <c r="AW234" s="13" t="s">
        <v>36</v>
      </c>
      <c r="AX234" s="13" t="s">
        <v>79</v>
      </c>
      <c r="AY234" s="185" t="s">
        <v>184</v>
      </c>
    </row>
    <row r="235" spans="1:65" s="13" customFormat="1" ht="11.25">
      <c r="B235" s="184"/>
      <c r="D235" s="180" t="s">
        <v>196</v>
      </c>
      <c r="E235" s="185" t="s">
        <v>1</v>
      </c>
      <c r="F235" s="186" t="s">
        <v>2176</v>
      </c>
      <c r="H235" s="187">
        <v>7.3440000000000003</v>
      </c>
      <c r="I235" s="188"/>
      <c r="L235" s="184"/>
      <c r="M235" s="189"/>
      <c r="N235" s="190"/>
      <c r="O235" s="190"/>
      <c r="P235" s="190"/>
      <c r="Q235" s="190"/>
      <c r="R235" s="190"/>
      <c r="S235" s="190"/>
      <c r="T235" s="191"/>
      <c r="AT235" s="185" t="s">
        <v>196</v>
      </c>
      <c r="AU235" s="185" t="s">
        <v>86</v>
      </c>
      <c r="AV235" s="13" t="s">
        <v>88</v>
      </c>
      <c r="AW235" s="13" t="s">
        <v>36</v>
      </c>
      <c r="AX235" s="13" t="s">
        <v>79</v>
      </c>
      <c r="AY235" s="185" t="s">
        <v>184</v>
      </c>
    </row>
    <row r="236" spans="1:65" s="13" customFormat="1" ht="11.25">
      <c r="B236" s="184"/>
      <c r="D236" s="180" t="s">
        <v>196</v>
      </c>
      <c r="E236" s="185" t="s">
        <v>1</v>
      </c>
      <c r="F236" s="186" t="s">
        <v>2177</v>
      </c>
      <c r="H236" s="187">
        <v>7.3440000000000003</v>
      </c>
      <c r="I236" s="188"/>
      <c r="L236" s="184"/>
      <c r="M236" s="189"/>
      <c r="N236" s="190"/>
      <c r="O236" s="190"/>
      <c r="P236" s="190"/>
      <c r="Q236" s="190"/>
      <c r="R236" s="190"/>
      <c r="S236" s="190"/>
      <c r="T236" s="191"/>
      <c r="AT236" s="185" t="s">
        <v>196</v>
      </c>
      <c r="AU236" s="185" t="s">
        <v>86</v>
      </c>
      <c r="AV236" s="13" t="s">
        <v>88</v>
      </c>
      <c r="AW236" s="13" t="s">
        <v>36</v>
      </c>
      <c r="AX236" s="13" t="s">
        <v>79</v>
      </c>
      <c r="AY236" s="185" t="s">
        <v>184</v>
      </c>
    </row>
    <row r="237" spans="1:65" s="13" customFormat="1" ht="11.25">
      <c r="B237" s="184"/>
      <c r="D237" s="180" t="s">
        <v>196</v>
      </c>
      <c r="E237" s="185" t="s">
        <v>1</v>
      </c>
      <c r="F237" s="186" t="s">
        <v>2178</v>
      </c>
      <c r="H237" s="187">
        <v>478.44</v>
      </c>
      <c r="I237" s="188"/>
      <c r="L237" s="184"/>
      <c r="M237" s="189"/>
      <c r="N237" s="190"/>
      <c r="O237" s="190"/>
      <c r="P237" s="190"/>
      <c r="Q237" s="190"/>
      <c r="R237" s="190"/>
      <c r="S237" s="190"/>
      <c r="T237" s="191"/>
      <c r="AT237" s="185" t="s">
        <v>196</v>
      </c>
      <c r="AU237" s="185" t="s">
        <v>86</v>
      </c>
      <c r="AV237" s="13" t="s">
        <v>88</v>
      </c>
      <c r="AW237" s="13" t="s">
        <v>36</v>
      </c>
      <c r="AX237" s="13" t="s">
        <v>79</v>
      </c>
      <c r="AY237" s="185" t="s">
        <v>184</v>
      </c>
    </row>
    <row r="238" spans="1:65" s="14" customFormat="1" ht="11.25">
      <c r="B238" s="192"/>
      <c r="D238" s="180" t="s">
        <v>196</v>
      </c>
      <c r="E238" s="193" t="s">
        <v>1</v>
      </c>
      <c r="F238" s="194" t="s">
        <v>212</v>
      </c>
      <c r="H238" s="195">
        <v>2445.3879999999999</v>
      </c>
      <c r="I238" s="196"/>
      <c r="L238" s="192"/>
      <c r="M238" s="197"/>
      <c r="N238" s="198"/>
      <c r="O238" s="198"/>
      <c r="P238" s="198"/>
      <c r="Q238" s="198"/>
      <c r="R238" s="198"/>
      <c r="S238" s="198"/>
      <c r="T238" s="199"/>
      <c r="AT238" s="193" t="s">
        <v>196</v>
      </c>
      <c r="AU238" s="193" t="s">
        <v>86</v>
      </c>
      <c r="AV238" s="14" t="s">
        <v>192</v>
      </c>
      <c r="AW238" s="14" t="s">
        <v>36</v>
      </c>
      <c r="AX238" s="14" t="s">
        <v>86</v>
      </c>
      <c r="AY238" s="193" t="s">
        <v>184</v>
      </c>
    </row>
    <row r="239" spans="1:65" s="2" customFormat="1" ht="49.15" customHeight="1">
      <c r="A239" s="33"/>
      <c r="B239" s="166"/>
      <c r="C239" s="167" t="s">
        <v>420</v>
      </c>
      <c r="D239" s="167" t="s">
        <v>187</v>
      </c>
      <c r="E239" s="168" t="s">
        <v>575</v>
      </c>
      <c r="F239" s="169" t="s">
        <v>576</v>
      </c>
      <c r="G239" s="170" t="s">
        <v>216</v>
      </c>
      <c r="H239" s="171">
        <v>1116.3599999999999</v>
      </c>
      <c r="I239" s="172"/>
      <c r="J239" s="173">
        <f>ROUND(I239*H239,2)</f>
        <v>0</v>
      </c>
      <c r="K239" s="169" t="s">
        <v>191</v>
      </c>
      <c r="L239" s="34"/>
      <c r="M239" s="174" t="s">
        <v>1</v>
      </c>
      <c r="N239" s="175" t="s">
        <v>44</v>
      </c>
      <c r="O239" s="59"/>
      <c r="P239" s="176">
        <f>O239*H239</f>
        <v>0</v>
      </c>
      <c r="Q239" s="176">
        <v>0</v>
      </c>
      <c r="R239" s="176">
        <f>Q239*H239</f>
        <v>0</v>
      </c>
      <c r="S239" s="176">
        <v>0</v>
      </c>
      <c r="T239" s="177">
        <f>S239*H239</f>
        <v>0</v>
      </c>
      <c r="U239" s="33"/>
      <c r="V239" s="33"/>
      <c r="W239" s="33"/>
      <c r="X239" s="33"/>
      <c r="Y239" s="33"/>
      <c r="Z239" s="33"/>
      <c r="AA239" s="33"/>
      <c r="AB239" s="33"/>
      <c r="AC239" s="33"/>
      <c r="AD239" s="33"/>
      <c r="AE239" s="33"/>
      <c r="AR239" s="178" t="s">
        <v>558</v>
      </c>
      <c r="AT239" s="178" t="s">
        <v>187</v>
      </c>
      <c r="AU239" s="178" t="s">
        <v>86</v>
      </c>
      <c r="AY239" s="18" t="s">
        <v>184</v>
      </c>
      <c r="BE239" s="179">
        <f>IF(N239="základní",J239,0)</f>
        <v>0</v>
      </c>
      <c r="BF239" s="179">
        <f>IF(N239="snížená",J239,0)</f>
        <v>0</v>
      </c>
      <c r="BG239" s="179">
        <f>IF(N239="zákl. přenesená",J239,0)</f>
        <v>0</v>
      </c>
      <c r="BH239" s="179">
        <f>IF(N239="sníž. přenesená",J239,0)</f>
        <v>0</v>
      </c>
      <c r="BI239" s="179">
        <f>IF(N239="nulová",J239,0)</f>
        <v>0</v>
      </c>
      <c r="BJ239" s="18" t="s">
        <v>86</v>
      </c>
      <c r="BK239" s="179">
        <f>ROUND(I239*H239,2)</f>
        <v>0</v>
      </c>
      <c r="BL239" s="18" t="s">
        <v>558</v>
      </c>
      <c r="BM239" s="178" t="s">
        <v>2179</v>
      </c>
    </row>
    <row r="240" spans="1:65" s="2" customFormat="1" ht="19.5">
      <c r="A240" s="33"/>
      <c r="B240" s="34"/>
      <c r="C240" s="33"/>
      <c r="D240" s="180" t="s">
        <v>194</v>
      </c>
      <c r="E240" s="33"/>
      <c r="F240" s="181" t="s">
        <v>560</v>
      </c>
      <c r="G240" s="33"/>
      <c r="H240" s="33"/>
      <c r="I240" s="102"/>
      <c r="J240" s="33"/>
      <c r="K240" s="33"/>
      <c r="L240" s="34"/>
      <c r="M240" s="182"/>
      <c r="N240" s="183"/>
      <c r="O240" s="59"/>
      <c r="P240" s="59"/>
      <c r="Q240" s="59"/>
      <c r="R240" s="59"/>
      <c r="S240" s="59"/>
      <c r="T240" s="60"/>
      <c r="U240" s="33"/>
      <c r="V240" s="33"/>
      <c r="W240" s="33"/>
      <c r="X240" s="33"/>
      <c r="Y240" s="33"/>
      <c r="Z240" s="33"/>
      <c r="AA240" s="33"/>
      <c r="AB240" s="33"/>
      <c r="AC240" s="33"/>
      <c r="AD240" s="33"/>
      <c r="AE240" s="33"/>
      <c r="AT240" s="18" t="s">
        <v>194</v>
      </c>
      <c r="AU240" s="18" t="s">
        <v>86</v>
      </c>
    </row>
    <row r="241" spans="1:65" s="13" customFormat="1" ht="11.25">
      <c r="B241" s="184"/>
      <c r="D241" s="180" t="s">
        <v>196</v>
      </c>
      <c r="E241" s="185" t="s">
        <v>1</v>
      </c>
      <c r="F241" s="186" t="s">
        <v>2180</v>
      </c>
      <c r="H241" s="187">
        <v>1116.3599999999999</v>
      </c>
      <c r="I241" s="188"/>
      <c r="L241" s="184"/>
      <c r="M241" s="189"/>
      <c r="N241" s="190"/>
      <c r="O241" s="190"/>
      <c r="P241" s="190"/>
      <c r="Q241" s="190"/>
      <c r="R241" s="190"/>
      <c r="S241" s="190"/>
      <c r="T241" s="191"/>
      <c r="AT241" s="185" t="s">
        <v>196</v>
      </c>
      <c r="AU241" s="185" t="s">
        <v>86</v>
      </c>
      <c r="AV241" s="13" t="s">
        <v>88</v>
      </c>
      <c r="AW241" s="13" t="s">
        <v>36</v>
      </c>
      <c r="AX241" s="13" t="s">
        <v>86</v>
      </c>
      <c r="AY241" s="185" t="s">
        <v>184</v>
      </c>
    </row>
    <row r="242" spans="1:65" s="2" customFormat="1" ht="62.65" customHeight="1">
      <c r="A242" s="33"/>
      <c r="B242" s="166"/>
      <c r="C242" s="167" t="s">
        <v>425</v>
      </c>
      <c r="D242" s="167" t="s">
        <v>187</v>
      </c>
      <c r="E242" s="168" t="s">
        <v>580</v>
      </c>
      <c r="F242" s="169" t="s">
        <v>581</v>
      </c>
      <c r="G242" s="170" t="s">
        <v>216</v>
      </c>
      <c r="H242" s="171">
        <v>677.29899999999998</v>
      </c>
      <c r="I242" s="172"/>
      <c r="J242" s="173">
        <f>ROUND(I242*H242,2)</f>
        <v>0</v>
      </c>
      <c r="K242" s="169" t="s">
        <v>191</v>
      </c>
      <c r="L242" s="34"/>
      <c r="M242" s="174" t="s">
        <v>1</v>
      </c>
      <c r="N242" s="175" t="s">
        <v>44</v>
      </c>
      <c r="O242" s="59"/>
      <c r="P242" s="176">
        <f>O242*H242</f>
        <v>0</v>
      </c>
      <c r="Q242" s="176">
        <v>0</v>
      </c>
      <c r="R242" s="176">
        <f>Q242*H242</f>
        <v>0</v>
      </c>
      <c r="S242" s="176">
        <v>0</v>
      </c>
      <c r="T242" s="177">
        <f>S242*H242</f>
        <v>0</v>
      </c>
      <c r="U242" s="33"/>
      <c r="V242" s="33"/>
      <c r="W242" s="33"/>
      <c r="X242" s="33"/>
      <c r="Y242" s="33"/>
      <c r="Z242" s="33"/>
      <c r="AA242" s="33"/>
      <c r="AB242" s="33"/>
      <c r="AC242" s="33"/>
      <c r="AD242" s="33"/>
      <c r="AE242" s="33"/>
      <c r="AR242" s="178" t="s">
        <v>558</v>
      </c>
      <c r="AT242" s="178" t="s">
        <v>187</v>
      </c>
      <c r="AU242" s="178" t="s">
        <v>86</v>
      </c>
      <c r="AY242" s="18" t="s">
        <v>184</v>
      </c>
      <c r="BE242" s="179">
        <f>IF(N242="základní",J242,0)</f>
        <v>0</v>
      </c>
      <c r="BF242" s="179">
        <f>IF(N242="snížená",J242,0)</f>
        <v>0</v>
      </c>
      <c r="BG242" s="179">
        <f>IF(N242="zákl. přenesená",J242,0)</f>
        <v>0</v>
      </c>
      <c r="BH242" s="179">
        <f>IF(N242="sníž. přenesená",J242,0)</f>
        <v>0</v>
      </c>
      <c r="BI242" s="179">
        <f>IF(N242="nulová",J242,0)</f>
        <v>0</v>
      </c>
      <c r="BJ242" s="18" t="s">
        <v>86</v>
      </c>
      <c r="BK242" s="179">
        <f>ROUND(I242*H242,2)</f>
        <v>0</v>
      </c>
      <c r="BL242" s="18" t="s">
        <v>558</v>
      </c>
      <c r="BM242" s="178" t="s">
        <v>2181</v>
      </c>
    </row>
    <row r="243" spans="1:65" s="2" customFormat="1" ht="19.5">
      <c r="A243" s="33"/>
      <c r="B243" s="34"/>
      <c r="C243" s="33"/>
      <c r="D243" s="180" t="s">
        <v>194</v>
      </c>
      <c r="E243" s="33"/>
      <c r="F243" s="181" t="s">
        <v>560</v>
      </c>
      <c r="G243" s="33"/>
      <c r="H243" s="33"/>
      <c r="I243" s="102"/>
      <c r="J243" s="33"/>
      <c r="K243" s="33"/>
      <c r="L243" s="34"/>
      <c r="M243" s="182"/>
      <c r="N243" s="183"/>
      <c r="O243" s="59"/>
      <c r="P243" s="59"/>
      <c r="Q243" s="59"/>
      <c r="R243" s="59"/>
      <c r="S243" s="59"/>
      <c r="T243" s="60"/>
      <c r="U243" s="33"/>
      <c r="V243" s="33"/>
      <c r="W243" s="33"/>
      <c r="X243" s="33"/>
      <c r="Y243" s="33"/>
      <c r="Z243" s="33"/>
      <c r="AA243" s="33"/>
      <c r="AB243" s="33"/>
      <c r="AC243" s="33"/>
      <c r="AD243" s="33"/>
      <c r="AE243" s="33"/>
      <c r="AT243" s="18" t="s">
        <v>194</v>
      </c>
      <c r="AU243" s="18" t="s">
        <v>86</v>
      </c>
    </row>
    <row r="244" spans="1:65" s="13" customFormat="1" ht="11.25">
      <c r="B244" s="184"/>
      <c r="D244" s="180" t="s">
        <v>196</v>
      </c>
      <c r="E244" s="185" t="s">
        <v>1</v>
      </c>
      <c r="F244" s="186" t="s">
        <v>2182</v>
      </c>
      <c r="H244" s="187">
        <v>76.569999999999993</v>
      </c>
      <c r="I244" s="188"/>
      <c r="L244" s="184"/>
      <c r="M244" s="189"/>
      <c r="N244" s="190"/>
      <c r="O244" s="190"/>
      <c r="P244" s="190"/>
      <c r="Q244" s="190"/>
      <c r="R244" s="190"/>
      <c r="S244" s="190"/>
      <c r="T244" s="191"/>
      <c r="AT244" s="185" t="s">
        <v>196</v>
      </c>
      <c r="AU244" s="185" t="s">
        <v>86</v>
      </c>
      <c r="AV244" s="13" t="s">
        <v>88</v>
      </c>
      <c r="AW244" s="13" t="s">
        <v>36</v>
      </c>
      <c r="AX244" s="13" t="s">
        <v>79</v>
      </c>
      <c r="AY244" s="185" t="s">
        <v>184</v>
      </c>
    </row>
    <row r="245" spans="1:65" s="13" customFormat="1" ht="11.25">
      <c r="B245" s="184"/>
      <c r="D245" s="180" t="s">
        <v>196</v>
      </c>
      <c r="E245" s="185" t="s">
        <v>1</v>
      </c>
      <c r="F245" s="186" t="s">
        <v>2183</v>
      </c>
      <c r="H245" s="187">
        <v>374.83199999999999</v>
      </c>
      <c r="I245" s="188"/>
      <c r="L245" s="184"/>
      <c r="M245" s="189"/>
      <c r="N245" s="190"/>
      <c r="O245" s="190"/>
      <c r="P245" s="190"/>
      <c r="Q245" s="190"/>
      <c r="R245" s="190"/>
      <c r="S245" s="190"/>
      <c r="T245" s="191"/>
      <c r="AT245" s="185" t="s">
        <v>196</v>
      </c>
      <c r="AU245" s="185" t="s">
        <v>86</v>
      </c>
      <c r="AV245" s="13" t="s">
        <v>88</v>
      </c>
      <c r="AW245" s="13" t="s">
        <v>36</v>
      </c>
      <c r="AX245" s="13" t="s">
        <v>79</v>
      </c>
      <c r="AY245" s="185" t="s">
        <v>184</v>
      </c>
    </row>
    <row r="246" spans="1:65" s="13" customFormat="1" ht="11.25">
      <c r="B246" s="184"/>
      <c r="D246" s="180" t="s">
        <v>196</v>
      </c>
      <c r="E246" s="185" t="s">
        <v>1</v>
      </c>
      <c r="F246" s="186" t="s">
        <v>2184</v>
      </c>
      <c r="H246" s="187">
        <v>225.89699999999999</v>
      </c>
      <c r="I246" s="188"/>
      <c r="L246" s="184"/>
      <c r="M246" s="189"/>
      <c r="N246" s="190"/>
      <c r="O246" s="190"/>
      <c r="P246" s="190"/>
      <c r="Q246" s="190"/>
      <c r="R246" s="190"/>
      <c r="S246" s="190"/>
      <c r="T246" s="191"/>
      <c r="AT246" s="185" t="s">
        <v>196</v>
      </c>
      <c r="AU246" s="185" t="s">
        <v>86</v>
      </c>
      <c r="AV246" s="13" t="s">
        <v>88</v>
      </c>
      <c r="AW246" s="13" t="s">
        <v>36</v>
      </c>
      <c r="AX246" s="13" t="s">
        <v>79</v>
      </c>
      <c r="AY246" s="185" t="s">
        <v>184</v>
      </c>
    </row>
    <row r="247" spans="1:65" s="14" customFormat="1" ht="11.25">
      <c r="B247" s="192"/>
      <c r="D247" s="180" t="s">
        <v>196</v>
      </c>
      <c r="E247" s="193" t="s">
        <v>1</v>
      </c>
      <c r="F247" s="194" t="s">
        <v>212</v>
      </c>
      <c r="H247" s="195">
        <v>677.29899999999998</v>
      </c>
      <c r="I247" s="196"/>
      <c r="L247" s="192"/>
      <c r="M247" s="197"/>
      <c r="N247" s="198"/>
      <c r="O247" s="198"/>
      <c r="P247" s="198"/>
      <c r="Q247" s="198"/>
      <c r="R247" s="198"/>
      <c r="S247" s="198"/>
      <c r="T247" s="199"/>
      <c r="AT247" s="193" t="s">
        <v>196</v>
      </c>
      <c r="AU247" s="193" t="s">
        <v>86</v>
      </c>
      <c r="AV247" s="14" t="s">
        <v>192</v>
      </c>
      <c r="AW247" s="14" t="s">
        <v>36</v>
      </c>
      <c r="AX247" s="14" t="s">
        <v>86</v>
      </c>
      <c r="AY247" s="193" t="s">
        <v>184</v>
      </c>
    </row>
    <row r="248" spans="1:65" s="2" customFormat="1" ht="62.65" customHeight="1">
      <c r="A248" s="33"/>
      <c r="B248" s="166"/>
      <c r="C248" s="167" t="s">
        <v>430</v>
      </c>
      <c r="D248" s="167" t="s">
        <v>187</v>
      </c>
      <c r="E248" s="168" t="s">
        <v>589</v>
      </c>
      <c r="F248" s="169" t="s">
        <v>590</v>
      </c>
      <c r="G248" s="170" t="s">
        <v>216</v>
      </c>
      <c r="H248" s="171">
        <v>348.99200000000002</v>
      </c>
      <c r="I248" s="172"/>
      <c r="J248" s="173">
        <f>ROUND(I248*H248,2)</f>
        <v>0</v>
      </c>
      <c r="K248" s="169" t="s">
        <v>191</v>
      </c>
      <c r="L248" s="34"/>
      <c r="M248" s="174" t="s">
        <v>1</v>
      </c>
      <c r="N248" s="175" t="s">
        <v>44</v>
      </c>
      <c r="O248" s="59"/>
      <c r="P248" s="176">
        <f>O248*H248</f>
        <v>0</v>
      </c>
      <c r="Q248" s="176">
        <v>0</v>
      </c>
      <c r="R248" s="176">
        <f>Q248*H248</f>
        <v>0</v>
      </c>
      <c r="S248" s="176">
        <v>0</v>
      </c>
      <c r="T248" s="177">
        <f>S248*H248</f>
        <v>0</v>
      </c>
      <c r="U248" s="33"/>
      <c r="V248" s="33"/>
      <c r="W248" s="33"/>
      <c r="X248" s="33"/>
      <c r="Y248" s="33"/>
      <c r="Z248" s="33"/>
      <c r="AA248" s="33"/>
      <c r="AB248" s="33"/>
      <c r="AC248" s="33"/>
      <c r="AD248" s="33"/>
      <c r="AE248" s="33"/>
      <c r="AR248" s="178" t="s">
        <v>558</v>
      </c>
      <c r="AT248" s="178" t="s">
        <v>187</v>
      </c>
      <c r="AU248" s="178" t="s">
        <v>86</v>
      </c>
      <c r="AY248" s="18" t="s">
        <v>184</v>
      </c>
      <c r="BE248" s="179">
        <f>IF(N248="základní",J248,0)</f>
        <v>0</v>
      </c>
      <c r="BF248" s="179">
        <f>IF(N248="snížená",J248,0)</f>
        <v>0</v>
      </c>
      <c r="BG248" s="179">
        <f>IF(N248="zákl. přenesená",J248,0)</f>
        <v>0</v>
      </c>
      <c r="BH248" s="179">
        <f>IF(N248="sníž. přenesená",J248,0)</f>
        <v>0</v>
      </c>
      <c r="BI248" s="179">
        <f>IF(N248="nulová",J248,0)</f>
        <v>0</v>
      </c>
      <c r="BJ248" s="18" t="s">
        <v>86</v>
      </c>
      <c r="BK248" s="179">
        <f>ROUND(I248*H248,2)</f>
        <v>0</v>
      </c>
      <c r="BL248" s="18" t="s">
        <v>558</v>
      </c>
      <c r="BM248" s="178" t="s">
        <v>2185</v>
      </c>
    </row>
    <row r="249" spans="1:65" s="2" customFormat="1" ht="19.5">
      <c r="A249" s="33"/>
      <c r="B249" s="34"/>
      <c r="C249" s="33"/>
      <c r="D249" s="180" t="s">
        <v>194</v>
      </c>
      <c r="E249" s="33"/>
      <c r="F249" s="181" t="s">
        <v>560</v>
      </c>
      <c r="G249" s="33"/>
      <c r="H249" s="33"/>
      <c r="I249" s="102"/>
      <c r="J249" s="33"/>
      <c r="K249" s="33"/>
      <c r="L249" s="34"/>
      <c r="M249" s="182"/>
      <c r="N249" s="183"/>
      <c r="O249" s="59"/>
      <c r="P249" s="59"/>
      <c r="Q249" s="59"/>
      <c r="R249" s="59"/>
      <c r="S249" s="59"/>
      <c r="T249" s="60"/>
      <c r="U249" s="33"/>
      <c r="V249" s="33"/>
      <c r="W249" s="33"/>
      <c r="X249" s="33"/>
      <c r="Y249" s="33"/>
      <c r="Z249" s="33"/>
      <c r="AA249" s="33"/>
      <c r="AB249" s="33"/>
      <c r="AC249" s="33"/>
      <c r="AD249" s="33"/>
      <c r="AE249" s="33"/>
      <c r="AT249" s="18" t="s">
        <v>194</v>
      </c>
      <c r="AU249" s="18" t="s">
        <v>86</v>
      </c>
    </row>
    <row r="250" spans="1:65" s="13" customFormat="1" ht="11.25">
      <c r="B250" s="184"/>
      <c r="D250" s="180" t="s">
        <v>196</v>
      </c>
      <c r="E250" s="185" t="s">
        <v>1</v>
      </c>
      <c r="F250" s="186" t="s">
        <v>2186</v>
      </c>
      <c r="H250" s="187">
        <v>311.04000000000002</v>
      </c>
      <c r="I250" s="188"/>
      <c r="L250" s="184"/>
      <c r="M250" s="189"/>
      <c r="N250" s="190"/>
      <c r="O250" s="190"/>
      <c r="P250" s="190"/>
      <c r="Q250" s="190"/>
      <c r="R250" s="190"/>
      <c r="S250" s="190"/>
      <c r="T250" s="191"/>
      <c r="AT250" s="185" t="s">
        <v>196</v>
      </c>
      <c r="AU250" s="185" t="s">
        <v>86</v>
      </c>
      <c r="AV250" s="13" t="s">
        <v>88</v>
      </c>
      <c r="AW250" s="13" t="s">
        <v>36</v>
      </c>
      <c r="AX250" s="13" t="s">
        <v>79</v>
      </c>
      <c r="AY250" s="185" t="s">
        <v>184</v>
      </c>
    </row>
    <row r="251" spans="1:65" s="13" customFormat="1" ht="22.5">
      <c r="B251" s="184"/>
      <c r="D251" s="180" t="s">
        <v>196</v>
      </c>
      <c r="E251" s="185" t="s">
        <v>1</v>
      </c>
      <c r="F251" s="186" t="s">
        <v>2187</v>
      </c>
      <c r="H251" s="187">
        <v>30.122</v>
      </c>
      <c r="I251" s="188"/>
      <c r="L251" s="184"/>
      <c r="M251" s="189"/>
      <c r="N251" s="190"/>
      <c r="O251" s="190"/>
      <c r="P251" s="190"/>
      <c r="Q251" s="190"/>
      <c r="R251" s="190"/>
      <c r="S251" s="190"/>
      <c r="T251" s="191"/>
      <c r="AT251" s="185" t="s">
        <v>196</v>
      </c>
      <c r="AU251" s="185" t="s">
        <v>86</v>
      </c>
      <c r="AV251" s="13" t="s">
        <v>88</v>
      </c>
      <c r="AW251" s="13" t="s">
        <v>36</v>
      </c>
      <c r="AX251" s="13" t="s">
        <v>79</v>
      </c>
      <c r="AY251" s="185" t="s">
        <v>184</v>
      </c>
    </row>
    <row r="252" spans="1:65" s="13" customFormat="1" ht="11.25">
      <c r="B252" s="184"/>
      <c r="D252" s="180" t="s">
        <v>196</v>
      </c>
      <c r="E252" s="185" t="s">
        <v>1</v>
      </c>
      <c r="F252" s="186" t="s">
        <v>2188</v>
      </c>
      <c r="H252" s="187">
        <v>7.83</v>
      </c>
      <c r="I252" s="188"/>
      <c r="L252" s="184"/>
      <c r="M252" s="189"/>
      <c r="N252" s="190"/>
      <c r="O252" s="190"/>
      <c r="P252" s="190"/>
      <c r="Q252" s="190"/>
      <c r="R252" s="190"/>
      <c r="S252" s="190"/>
      <c r="T252" s="191"/>
      <c r="AT252" s="185" t="s">
        <v>196</v>
      </c>
      <c r="AU252" s="185" t="s">
        <v>86</v>
      </c>
      <c r="AV252" s="13" t="s">
        <v>88</v>
      </c>
      <c r="AW252" s="13" t="s">
        <v>36</v>
      </c>
      <c r="AX252" s="13" t="s">
        <v>79</v>
      </c>
      <c r="AY252" s="185" t="s">
        <v>184</v>
      </c>
    </row>
    <row r="253" spans="1:65" s="14" customFormat="1" ht="11.25">
      <c r="B253" s="192"/>
      <c r="D253" s="180" t="s">
        <v>196</v>
      </c>
      <c r="E253" s="193" t="s">
        <v>1</v>
      </c>
      <c r="F253" s="194" t="s">
        <v>212</v>
      </c>
      <c r="H253" s="195">
        <v>348.99200000000002</v>
      </c>
      <c r="I253" s="196"/>
      <c r="L253" s="192"/>
      <c r="M253" s="197"/>
      <c r="N253" s="198"/>
      <c r="O253" s="198"/>
      <c r="P253" s="198"/>
      <c r="Q253" s="198"/>
      <c r="R253" s="198"/>
      <c r="S253" s="198"/>
      <c r="T253" s="199"/>
      <c r="AT253" s="193" t="s">
        <v>196</v>
      </c>
      <c r="AU253" s="193" t="s">
        <v>86</v>
      </c>
      <c r="AV253" s="14" t="s">
        <v>192</v>
      </c>
      <c r="AW253" s="14" t="s">
        <v>36</v>
      </c>
      <c r="AX253" s="14" t="s">
        <v>86</v>
      </c>
      <c r="AY253" s="193" t="s">
        <v>184</v>
      </c>
    </row>
    <row r="254" spans="1:65" s="2" customFormat="1" ht="62.65" customHeight="1">
      <c r="A254" s="33"/>
      <c r="B254" s="166"/>
      <c r="C254" s="167" t="s">
        <v>434</v>
      </c>
      <c r="D254" s="167" t="s">
        <v>187</v>
      </c>
      <c r="E254" s="168" t="s">
        <v>610</v>
      </c>
      <c r="F254" s="169" t="s">
        <v>611</v>
      </c>
      <c r="G254" s="170" t="s">
        <v>216</v>
      </c>
      <c r="H254" s="171">
        <v>4.12</v>
      </c>
      <c r="I254" s="172"/>
      <c r="J254" s="173">
        <f>ROUND(I254*H254,2)</f>
        <v>0</v>
      </c>
      <c r="K254" s="169" t="s">
        <v>191</v>
      </c>
      <c r="L254" s="34"/>
      <c r="M254" s="174" t="s">
        <v>1</v>
      </c>
      <c r="N254" s="175" t="s">
        <v>44</v>
      </c>
      <c r="O254" s="59"/>
      <c r="P254" s="176">
        <f>O254*H254</f>
        <v>0</v>
      </c>
      <c r="Q254" s="176">
        <v>0</v>
      </c>
      <c r="R254" s="176">
        <f>Q254*H254</f>
        <v>0</v>
      </c>
      <c r="S254" s="176">
        <v>0</v>
      </c>
      <c r="T254" s="177">
        <f>S254*H254</f>
        <v>0</v>
      </c>
      <c r="U254" s="33"/>
      <c r="V254" s="33"/>
      <c r="W254" s="33"/>
      <c r="X254" s="33"/>
      <c r="Y254" s="33"/>
      <c r="Z254" s="33"/>
      <c r="AA254" s="33"/>
      <c r="AB254" s="33"/>
      <c r="AC254" s="33"/>
      <c r="AD254" s="33"/>
      <c r="AE254" s="33"/>
      <c r="AR254" s="178" t="s">
        <v>558</v>
      </c>
      <c r="AT254" s="178" t="s">
        <v>187</v>
      </c>
      <c r="AU254" s="178" t="s">
        <v>86</v>
      </c>
      <c r="AY254" s="18" t="s">
        <v>184</v>
      </c>
      <c r="BE254" s="179">
        <f>IF(N254="základní",J254,0)</f>
        <v>0</v>
      </c>
      <c r="BF254" s="179">
        <f>IF(N254="snížená",J254,0)</f>
        <v>0</v>
      </c>
      <c r="BG254" s="179">
        <f>IF(N254="zákl. přenesená",J254,0)</f>
        <v>0</v>
      </c>
      <c r="BH254" s="179">
        <f>IF(N254="sníž. přenesená",J254,0)</f>
        <v>0</v>
      </c>
      <c r="BI254" s="179">
        <f>IF(N254="nulová",J254,0)</f>
        <v>0</v>
      </c>
      <c r="BJ254" s="18" t="s">
        <v>86</v>
      </c>
      <c r="BK254" s="179">
        <f>ROUND(I254*H254,2)</f>
        <v>0</v>
      </c>
      <c r="BL254" s="18" t="s">
        <v>558</v>
      </c>
      <c r="BM254" s="178" t="s">
        <v>2189</v>
      </c>
    </row>
    <row r="255" spans="1:65" s="2" customFormat="1" ht="19.5">
      <c r="A255" s="33"/>
      <c r="B255" s="34"/>
      <c r="C255" s="33"/>
      <c r="D255" s="180" t="s">
        <v>194</v>
      </c>
      <c r="E255" s="33"/>
      <c r="F255" s="181" t="s">
        <v>560</v>
      </c>
      <c r="G255" s="33"/>
      <c r="H255" s="33"/>
      <c r="I255" s="102"/>
      <c r="J255" s="33"/>
      <c r="K255" s="33"/>
      <c r="L255" s="34"/>
      <c r="M255" s="182"/>
      <c r="N255" s="183"/>
      <c r="O255" s="59"/>
      <c r="P255" s="59"/>
      <c r="Q255" s="59"/>
      <c r="R255" s="59"/>
      <c r="S255" s="59"/>
      <c r="T255" s="60"/>
      <c r="U255" s="33"/>
      <c r="V255" s="33"/>
      <c r="W255" s="33"/>
      <c r="X255" s="33"/>
      <c r="Y255" s="33"/>
      <c r="Z255" s="33"/>
      <c r="AA255" s="33"/>
      <c r="AB255" s="33"/>
      <c r="AC255" s="33"/>
      <c r="AD255" s="33"/>
      <c r="AE255" s="33"/>
      <c r="AT255" s="18" t="s">
        <v>194</v>
      </c>
      <c r="AU255" s="18" t="s">
        <v>86</v>
      </c>
    </row>
    <row r="256" spans="1:65" s="13" customFormat="1" ht="11.25">
      <c r="B256" s="184"/>
      <c r="D256" s="180" t="s">
        <v>196</v>
      </c>
      <c r="E256" s="185" t="s">
        <v>1</v>
      </c>
      <c r="F256" s="186" t="s">
        <v>2190</v>
      </c>
      <c r="H256" s="187">
        <v>4.12</v>
      </c>
      <c r="I256" s="188"/>
      <c r="L256" s="184"/>
      <c r="M256" s="189"/>
      <c r="N256" s="190"/>
      <c r="O256" s="190"/>
      <c r="P256" s="190"/>
      <c r="Q256" s="190"/>
      <c r="R256" s="190"/>
      <c r="S256" s="190"/>
      <c r="T256" s="191"/>
      <c r="AT256" s="185" t="s">
        <v>196</v>
      </c>
      <c r="AU256" s="185" t="s">
        <v>86</v>
      </c>
      <c r="AV256" s="13" t="s">
        <v>88</v>
      </c>
      <c r="AW256" s="13" t="s">
        <v>36</v>
      </c>
      <c r="AX256" s="13" t="s">
        <v>79</v>
      </c>
      <c r="AY256" s="185" t="s">
        <v>184</v>
      </c>
    </row>
    <row r="257" spans="1:65" s="14" customFormat="1" ht="11.25">
      <c r="B257" s="192"/>
      <c r="D257" s="180" t="s">
        <v>196</v>
      </c>
      <c r="E257" s="193" t="s">
        <v>1</v>
      </c>
      <c r="F257" s="194" t="s">
        <v>212</v>
      </c>
      <c r="H257" s="195">
        <v>4.12</v>
      </c>
      <c r="I257" s="196"/>
      <c r="L257" s="192"/>
      <c r="M257" s="197"/>
      <c r="N257" s="198"/>
      <c r="O257" s="198"/>
      <c r="P257" s="198"/>
      <c r="Q257" s="198"/>
      <c r="R257" s="198"/>
      <c r="S257" s="198"/>
      <c r="T257" s="199"/>
      <c r="AT257" s="193" t="s">
        <v>196</v>
      </c>
      <c r="AU257" s="193" t="s">
        <v>86</v>
      </c>
      <c r="AV257" s="14" t="s">
        <v>192</v>
      </c>
      <c r="AW257" s="14" t="s">
        <v>36</v>
      </c>
      <c r="AX257" s="14" t="s">
        <v>86</v>
      </c>
      <c r="AY257" s="193" t="s">
        <v>184</v>
      </c>
    </row>
    <row r="258" spans="1:65" s="2" customFormat="1" ht="62.65" customHeight="1">
      <c r="A258" s="33"/>
      <c r="B258" s="166"/>
      <c r="C258" s="167" t="s">
        <v>438</v>
      </c>
      <c r="D258" s="167" t="s">
        <v>187</v>
      </c>
      <c r="E258" s="168" t="s">
        <v>615</v>
      </c>
      <c r="F258" s="169" t="s">
        <v>616</v>
      </c>
      <c r="G258" s="170" t="s">
        <v>216</v>
      </c>
      <c r="H258" s="171">
        <v>82.96</v>
      </c>
      <c r="I258" s="172"/>
      <c r="J258" s="173">
        <f>ROUND(I258*H258,2)</f>
        <v>0</v>
      </c>
      <c r="K258" s="169" t="s">
        <v>191</v>
      </c>
      <c r="L258" s="34"/>
      <c r="M258" s="174" t="s">
        <v>1</v>
      </c>
      <c r="N258" s="175" t="s">
        <v>44</v>
      </c>
      <c r="O258" s="59"/>
      <c r="P258" s="176">
        <f>O258*H258</f>
        <v>0</v>
      </c>
      <c r="Q258" s="176">
        <v>0</v>
      </c>
      <c r="R258" s="176">
        <f>Q258*H258</f>
        <v>0</v>
      </c>
      <c r="S258" s="176">
        <v>0</v>
      </c>
      <c r="T258" s="177">
        <f>S258*H258</f>
        <v>0</v>
      </c>
      <c r="U258" s="33"/>
      <c r="V258" s="33"/>
      <c r="W258" s="33"/>
      <c r="X258" s="33"/>
      <c r="Y258" s="33"/>
      <c r="Z258" s="33"/>
      <c r="AA258" s="33"/>
      <c r="AB258" s="33"/>
      <c r="AC258" s="33"/>
      <c r="AD258" s="33"/>
      <c r="AE258" s="33"/>
      <c r="AR258" s="178" t="s">
        <v>558</v>
      </c>
      <c r="AT258" s="178" t="s">
        <v>187</v>
      </c>
      <c r="AU258" s="178" t="s">
        <v>86</v>
      </c>
      <c r="AY258" s="18" t="s">
        <v>184</v>
      </c>
      <c r="BE258" s="179">
        <f>IF(N258="základní",J258,0)</f>
        <v>0</v>
      </c>
      <c r="BF258" s="179">
        <f>IF(N258="snížená",J258,0)</f>
        <v>0</v>
      </c>
      <c r="BG258" s="179">
        <f>IF(N258="zákl. přenesená",J258,0)</f>
        <v>0</v>
      </c>
      <c r="BH258" s="179">
        <f>IF(N258="sníž. přenesená",J258,0)</f>
        <v>0</v>
      </c>
      <c r="BI258" s="179">
        <f>IF(N258="nulová",J258,0)</f>
        <v>0</v>
      </c>
      <c r="BJ258" s="18" t="s">
        <v>86</v>
      </c>
      <c r="BK258" s="179">
        <f>ROUND(I258*H258,2)</f>
        <v>0</v>
      </c>
      <c r="BL258" s="18" t="s">
        <v>558</v>
      </c>
      <c r="BM258" s="178" t="s">
        <v>2191</v>
      </c>
    </row>
    <row r="259" spans="1:65" s="2" customFormat="1" ht="19.5">
      <c r="A259" s="33"/>
      <c r="B259" s="34"/>
      <c r="C259" s="33"/>
      <c r="D259" s="180" t="s">
        <v>194</v>
      </c>
      <c r="E259" s="33"/>
      <c r="F259" s="181" t="s">
        <v>560</v>
      </c>
      <c r="G259" s="33"/>
      <c r="H259" s="33"/>
      <c r="I259" s="102"/>
      <c r="J259" s="33"/>
      <c r="K259" s="33"/>
      <c r="L259" s="34"/>
      <c r="M259" s="182"/>
      <c r="N259" s="183"/>
      <c r="O259" s="59"/>
      <c r="P259" s="59"/>
      <c r="Q259" s="59"/>
      <c r="R259" s="59"/>
      <c r="S259" s="59"/>
      <c r="T259" s="60"/>
      <c r="U259" s="33"/>
      <c r="V259" s="33"/>
      <c r="W259" s="33"/>
      <c r="X259" s="33"/>
      <c r="Y259" s="33"/>
      <c r="Z259" s="33"/>
      <c r="AA259" s="33"/>
      <c r="AB259" s="33"/>
      <c r="AC259" s="33"/>
      <c r="AD259" s="33"/>
      <c r="AE259" s="33"/>
      <c r="AT259" s="18" t="s">
        <v>194</v>
      </c>
      <c r="AU259" s="18" t="s">
        <v>86</v>
      </c>
    </row>
    <row r="260" spans="1:65" s="13" customFormat="1" ht="11.25">
      <c r="B260" s="184"/>
      <c r="D260" s="180" t="s">
        <v>196</v>
      </c>
      <c r="E260" s="185" t="s">
        <v>1</v>
      </c>
      <c r="F260" s="186" t="s">
        <v>2192</v>
      </c>
      <c r="H260" s="187">
        <v>82.96</v>
      </c>
      <c r="I260" s="188"/>
      <c r="L260" s="184"/>
      <c r="M260" s="189"/>
      <c r="N260" s="190"/>
      <c r="O260" s="190"/>
      <c r="P260" s="190"/>
      <c r="Q260" s="190"/>
      <c r="R260" s="190"/>
      <c r="S260" s="190"/>
      <c r="T260" s="191"/>
      <c r="AT260" s="185" t="s">
        <v>196</v>
      </c>
      <c r="AU260" s="185" t="s">
        <v>86</v>
      </c>
      <c r="AV260" s="13" t="s">
        <v>88</v>
      </c>
      <c r="AW260" s="13" t="s">
        <v>36</v>
      </c>
      <c r="AX260" s="13" t="s">
        <v>79</v>
      </c>
      <c r="AY260" s="185" t="s">
        <v>184</v>
      </c>
    </row>
    <row r="261" spans="1:65" s="14" customFormat="1" ht="11.25">
      <c r="B261" s="192"/>
      <c r="D261" s="180" t="s">
        <v>196</v>
      </c>
      <c r="E261" s="193" t="s">
        <v>1</v>
      </c>
      <c r="F261" s="194" t="s">
        <v>212</v>
      </c>
      <c r="H261" s="195">
        <v>82.96</v>
      </c>
      <c r="I261" s="196"/>
      <c r="L261" s="192"/>
      <c r="M261" s="197"/>
      <c r="N261" s="198"/>
      <c r="O261" s="198"/>
      <c r="P261" s="198"/>
      <c r="Q261" s="198"/>
      <c r="R261" s="198"/>
      <c r="S261" s="198"/>
      <c r="T261" s="199"/>
      <c r="AT261" s="193" t="s">
        <v>196</v>
      </c>
      <c r="AU261" s="193" t="s">
        <v>86</v>
      </c>
      <c r="AV261" s="14" t="s">
        <v>192</v>
      </c>
      <c r="AW261" s="14" t="s">
        <v>36</v>
      </c>
      <c r="AX261" s="14" t="s">
        <v>86</v>
      </c>
      <c r="AY261" s="193" t="s">
        <v>184</v>
      </c>
    </row>
    <row r="262" spans="1:65" s="2" customFormat="1" ht="24.2" customHeight="1">
      <c r="A262" s="33"/>
      <c r="B262" s="166"/>
      <c r="C262" s="167" t="s">
        <v>442</v>
      </c>
      <c r="D262" s="167" t="s">
        <v>187</v>
      </c>
      <c r="E262" s="168" t="s">
        <v>620</v>
      </c>
      <c r="F262" s="169" t="s">
        <v>621</v>
      </c>
      <c r="G262" s="170" t="s">
        <v>216</v>
      </c>
      <c r="H262" s="171">
        <v>1794.15</v>
      </c>
      <c r="I262" s="172"/>
      <c r="J262" s="173">
        <f>ROUND(I262*H262,2)</f>
        <v>0</v>
      </c>
      <c r="K262" s="169" t="s">
        <v>191</v>
      </c>
      <c r="L262" s="34"/>
      <c r="M262" s="174" t="s">
        <v>1</v>
      </c>
      <c r="N262" s="175" t="s">
        <v>44</v>
      </c>
      <c r="O262" s="59"/>
      <c r="P262" s="176">
        <f>O262*H262</f>
        <v>0</v>
      </c>
      <c r="Q262" s="176">
        <v>0</v>
      </c>
      <c r="R262" s="176">
        <f>Q262*H262</f>
        <v>0</v>
      </c>
      <c r="S262" s="176">
        <v>0</v>
      </c>
      <c r="T262" s="177">
        <f>S262*H262</f>
        <v>0</v>
      </c>
      <c r="U262" s="33"/>
      <c r="V262" s="33"/>
      <c r="W262" s="33"/>
      <c r="X262" s="33"/>
      <c r="Y262" s="33"/>
      <c r="Z262" s="33"/>
      <c r="AA262" s="33"/>
      <c r="AB262" s="33"/>
      <c r="AC262" s="33"/>
      <c r="AD262" s="33"/>
      <c r="AE262" s="33"/>
      <c r="AR262" s="178" t="s">
        <v>558</v>
      </c>
      <c r="AT262" s="178" t="s">
        <v>187</v>
      </c>
      <c r="AU262" s="178" t="s">
        <v>86</v>
      </c>
      <c r="AY262" s="18" t="s">
        <v>184</v>
      </c>
      <c r="BE262" s="179">
        <f>IF(N262="základní",J262,0)</f>
        <v>0</v>
      </c>
      <c r="BF262" s="179">
        <f>IF(N262="snížená",J262,0)</f>
        <v>0</v>
      </c>
      <c r="BG262" s="179">
        <f>IF(N262="zákl. přenesená",J262,0)</f>
        <v>0</v>
      </c>
      <c r="BH262" s="179">
        <f>IF(N262="sníž. přenesená",J262,0)</f>
        <v>0</v>
      </c>
      <c r="BI262" s="179">
        <f>IF(N262="nulová",J262,0)</f>
        <v>0</v>
      </c>
      <c r="BJ262" s="18" t="s">
        <v>86</v>
      </c>
      <c r="BK262" s="179">
        <f>ROUND(I262*H262,2)</f>
        <v>0</v>
      </c>
      <c r="BL262" s="18" t="s">
        <v>558</v>
      </c>
      <c r="BM262" s="178" t="s">
        <v>2193</v>
      </c>
    </row>
    <row r="263" spans="1:65" s="13" customFormat="1" ht="11.25">
      <c r="B263" s="184"/>
      <c r="D263" s="180" t="s">
        <v>196</v>
      </c>
      <c r="E263" s="185" t="s">
        <v>1</v>
      </c>
      <c r="F263" s="186" t="s">
        <v>2194</v>
      </c>
      <c r="H263" s="187">
        <v>1594.8</v>
      </c>
      <c r="I263" s="188"/>
      <c r="L263" s="184"/>
      <c r="M263" s="189"/>
      <c r="N263" s="190"/>
      <c r="O263" s="190"/>
      <c r="P263" s="190"/>
      <c r="Q263" s="190"/>
      <c r="R263" s="190"/>
      <c r="S263" s="190"/>
      <c r="T263" s="191"/>
      <c r="AT263" s="185" t="s">
        <v>196</v>
      </c>
      <c r="AU263" s="185" t="s">
        <v>86</v>
      </c>
      <c r="AV263" s="13" t="s">
        <v>88</v>
      </c>
      <c r="AW263" s="13" t="s">
        <v>36</v>
      </c>
      <c r="AX263" s="13" t="s">
        <v>79</v>
      </c>
      <c r="AY263" s="185" t="s">
        <v>184</v>
      </c>
    </row>
    <row r="264" spans="1:65" s="13" customFormat="1" ht="11.25">
      <c r="B264" s="184"/>
      <c r="D264" s="180" t="s">
        <v>196</v>
      </c>
      <c r="E264" s="185" t="s">
        <v>1</v>
      </c>
      <c r="F264" s="186" t="s">
        <v>2195</v>
      </c>
      <c r="H264" s="187">
        <v>199.35</v>
      </c>
      <c r="I264" s="188"/>
      <c r="L264" s="184"/>
      <c r="M264" s="189"/>
      <c r="N264" s="190"/>
      <c r="O264" s="190"/>
      <c r="P264" s="190"/>
      <c r="Q264" s="190"/>
      <c r="R264" s="190"/>
      <c r="S264" s="190"/>
      <c r="T264" s="191"/>
      <c r="AT264" s="185" t="s">
        <v>196</v>
      </c>
      <c r="AU264" s="185" t="s">
        <v>86</v>
      </c>
      <c r="AV264" s="13" t="s">
        <v>88</v>
      </c>
      <c r="AW264" s="13" t="s">
        <v>36</v>
      </c>
      <c r="AX264" s="13" t="s">
        <v>79</v>
      </c>
      <c r="AY264" s="185" t="s">
        <v>184</v>
      </c>
    </row>
    <row r="265" spans="1:65" s="14" customFormat="1" ht="11.25">
      <c r="B265" s="192"/>
      <c r="D265" s="180" t="s">
        <v>196</v>
      </c>
      <c r="E265" s="193" t="s">
        <v>1</v>
      </c>
      <c r="F265" s="194" t="s">
        <v>212</v>
      </c>
      <c r="H265" s="195">
        <v>1794.15</v>
      </c>
      <c r="I265" s="196"/>
      <c r="L265" s="192"/>
      <c r="M265" s="197"/>
      <c r="N265" s="198"/>
      <c r="O265" s="198"/>
      <c r="P265" s="198"/>
      <c r="Q265" s="198"/>
      <c r="R265" s="198"/>
      <c r="S265" s="198"/>
      <c r="T265" s="199"/>
      <c r="AT265" s="193" t="s">
        <v>196</v>
      </c>
      <c r="AU265" s="193" t="s">
        <v>86</v>
      </c>
      <c r="AV265" s="14" t="s">
        <v>192</v>
      </c>
      <c r="AW265" s="14" t="s">
        <v>36</v>
      </c>
      <c r="AX265" s="14" t="s">
        <v>86</v>
      </c>
      <c r="AY265" s="193" t="s">
        <v>184</v>
      </c>
    </row>
    <row r="266" spans="1:65" s="2" customFormat="1" ht="24.2" customHeight="1">
      <c r="A266" s="33"/>
      <c r="B266" s="166"/>
      <c r="C266" s="167" t="s">
        <v>446</v>
      </c>
      <c r="D266" s="167" t="s">
        <v>187</v>
      </c>
      <c r="E266" s="168" t="s">
        <v>626</v>
      </c>
      <c r="F266" s="169" t="s">
        <v>627</v>
      </c>
      <c r="G266" s="170" t="s">
        <v>216</v>
      </c>
      <c r="H266" s="171">
        <v>401.83</v>
      </c>
      <c r="I266" s="172"/>
      <c r="J266" s="173">
        <f>ROUND(I266*H266,2)</f>
        <v>0</v>
      </c>
      <c r="K266" s="169" t="s">
        <v>191</v>
      </c>
      <c r="L266" s="34"/>
      <c r="M266" s="174" t="s">
        <v>1</v>
      </c>
      <c r="N266" s="175" t="s">
        <v>44</v>
      </c>
      <c r="O266" s="59"/>
      <c r="P266" s="176">
        <f>O266*H266</f>
        <v>0</v>
      </c>
      <c r="Q266" s="176">
        <v>0</v>
      </c>
      <c r="R266" s="176">
        <f>Q266*H266</f>
        <v>0</v>
      </c>
      <c r="S266" s="176">
        <v>0</v>
      </c>
      <c r="T266" s="177">
        <f>S266*H266</f>
        <v>0</v>
      </c>
      <c r="U266" s="33"/>
      <c r="V266" s="33"/>
      <c r="W266" s="33"/>
      <c r="X266" s="33"/>
      <c r="Y266" s="33"/>
      <c r="Z266" s="33"/>
      <c r="AA266" s="33"/>
      <c r="AB266" s="33"/>
      <c r="AC266" s="33"/>
      <c r="AD266" s="33"/>
      <c r="AE266" s="33"/>
      <c r="AR266" s="178" t="s">
        <v>558</v>
      </c>
      <c r="AT266" s="178" t="s">
        <v>187</v>
      </c>
      <c r="AU266" s="178" t="s">
        <v>86</v>
      </c>
      <c r="AY266" s="18" t="s">
        <v>184</v>
      </c>
      <c r="BE266" s="179">
        <f>IF(N266="základní",J266,0)</f>
        <v>0</v>
      </c>
      <c r="BF266" s="179">
        <f>IF(N266="snížená",J266,0)</f>
        <v>0</v>
      </c>
      <c r="BG266" s="179">
        <f>IF(N266="zákl. přenesená",J266,0)</f>
        <v>0</v>
      </c>
      <c r="BH266" s="179">
        <f>IF(N266="sníž. přenesená",J266,0)</f>
        <v>0</v>
      </c>
      <c r="BI266" s="179">
        <f>IF(N266="nulová",J266,0)</f>
        <v>0</v>
      </c>
      <c r="BJ266" s="18" t="s">
        <v>86</v>
      </c>
      <c r="BK266" s="179">
        <f>ROUND(I266*H266,2)</f>
        <v>0</v>
      </c>
      <c r="BL266" s="18" t="s">
        <v>558</v>
      </c>
      <c r="BM266" s="178" t="s">
        <v>2196</v>
      </c>
    </row>
    <row r="267" spans="1:65" s="13" customFormat="1" ht="11.25">
      <c r="B267" s="184"/>
      <c r="D267" s="180" t="s">
        <v>196</v>
      </c>
      <c r="E267" s="185" t="s">
        <v>1</v>
      </c>
      <c r="F267" s="186" t="s">
        <v>2186</v>
      </c>
      <c r="H267" s="187">
        <v>311.04000000000002</v>
      </c>
      <c r="I267" s="188"/>
      <c r="L267" s="184"/>
      <c r="M267" s="189"/>
      <c r="N267" s="190"/>
      <c r="O267" s="190"/>
      <c r="P267" s="190"/>
      <c r="Q267" s="190"/>
      <c r="R267" s="190"/>
      <c r="S267" s="190"/>
      <c r="T267" s="191"/>
      <c r="AT267" s="185" t="s">
        <v>196</v>
      </c>
      <c r="AU267" s="185" t="s">
        <v>86</v>
      </c>
      <c r="AV267" s="13" t="s">
        <v>88</v>
      </c>
      <c r="AW267" s="13" t="s">
        <v>36</v>
      </c>
      <c r="AX267" s="13" t="s">
        <v>79</v>
      </c>
      <c r="AY267" s="185" t="s">
        <v>184</v>
      </c>
    </row>
    <row r="268" spans="1:65" s="13" customFormat="1" ht="11.25">
      <c r="B268" s="184"/>
      <c r="D268" s="180" t="s">
        <v>196</v>
      </c>
      <c r="E268" s="185" t="s">
        <v>1</v>
      </c>
      <c r="F268" s="186" t="s">
        <v>2197</v>
      </c>
      <c r="H268" s="187">
        <v>82.96</v>
      </c>
      <c r="I268" s="188"/>
      <c r="L268" s="184"/>
      <c r="M268" s="189"/>
      <c r="N268" s="190"/>
      <c r="O268" s="190"/>
      <c r="P268" s="190"/>
      <c r="Q268" s="190"/>
      <c r="R268" s="190"/>
      <c r="S268" s="190"/>
      <c r="T268" s="191"/>
      <c r="AT268" s="185" t="s">
        <v>196</v>
      </c>
      <c r="AU268" s="185" t="s">
        <v>86</v>
      </c>
      <c r="AV268" s="13" t="s">
        <v>88</v>
      </c>
      <c r="AW268" s="13" t="s">
        <v>36</v>
      </c>
      <c r="AX268" s="13" t="s">
        <v>79</v>
      </c>
      <c r="AY268" s="185" t="s">
        <v>184</v>
      </c>
    </row>
    <row r="269" spans="1:65" s="13" customFormat="1" ht="11.25">
      <c r="B269" s="184"/>
      <c r="D269" s="180" t="s">
        <v>196</v>
      </c>
      <c r="E269" s="185" t="s">
        <v>1</v>
      </c>
      <c r="F269" s="186" t="s">
        <v>2198</v>
      </c>
      <c r="H269" s="187">
        <v>7.83</v>
      </c>
      <c r="I269" s="188"/>
      <c r="L269" s="184"/>
      <c r="M269" s="189"/>
      <c r="N269" s="190"/>
      <c r="O269" s="190"/>
      <c r="P269" s="190"/>
      <c r="Q269" s="190"/>
      <c r="R269" s="190"/>
      <c r="S269" s="190"/>
      <c r="T269" s="191"/>
      <c r="AT269" s="185" t="s">
        <v>196</v>
      </c>
      <c r="AU269" s="185" t="s">
        <v>86</v>
      </c>
      <c r="AV269" s="13" t="s">
        <v>88</v>
      </c>
      <c r="AW269" s="13" t="s">
        <v>36</v>
      </c>
      <c r="AX269" s="13" t="s">
        <v>79</v>
      </c>
      <c r="AY269" s="185" t="s">
        <v>184</v>
      </c>
    </row>
    <row r="270" spans="1:65" s="14" customFormat="1" ht="11.25">
      <c r="B270" s="192"/>
      <c r="D270" s="180" t="s">
        <v>196</v>
      </c>
      <c r="E270" s="193" t="s">
        <v>1</v>
      </c>
      <c r="F270" s="194" t="s">
        <v>212</v>
      </c>
      <c r="H270" s="195">
        <v>401.83</v>
      </c>
      <c r="I270" s="196"/>
      <c r="L270" s="192"/>
      <c r="M270" s="197"/>
      <c r="N270" s="198"/>
      <c r="O270" s="198"/>
      <c r="P270" s="198"/>
      <c r="Q270" s="198"/>
      <c r="R270" s="198"/>
      <c r="S270" s="198"/>
      <c r="T270" s="199"/>
      <c r="AT270" s="193" t="s">
        <v>196</v>
      </c>
      <c r="AU270" s="193" t="s">
        <v>86</v>
      </c>
      <c r="AV270" s="14" t="s">
        <v>192</v>
      </c>
      <c r="AW270" s="14" t="s">
        <v>36</v>
      </c>
      <c r="AX270" s="14" t="s">
        <v>86</v>
      </c>
      <c r="AY270" s="193" t="s">
        <v>184</v>
      </c>
    </row>
    <row r="271" spans="1:65" s="2" customFormat="1" ht="24.2" customHeight="1">
      <c r="A271" s="33"/>
      <c r="B271" s="166"/>
      <c r="C271" s="167" t="s">
        <v>451</v>
      </c>
      <c r="D271" s="167" t="s">
        <v>187</v>
      </c>
      <c r="E271" s="168" t="s">
        <v>631</v>
      </c>
      <c r="F271" s="169" t="s">
        <v>632</v>
      </c>
      <c r="G271" s="170" t="s">
        <v>286</v>
      </c>
      <c r="H271" s="171">
        <v>5</v>
      </c>
      <c r="I271" s="172"/>
      <c r="J271" s="173">
        <f>ROUND(I271*H271,2)</f>
        <v>0</v>
      </c>
      <c r="K271" s="169" t="s">
        <v>191</v>
      </c>
      <c r="L271" s="34"/>
      <c r="M271" s="174" t="s">
        <v>1</v>
      </c>
      <c r="N271" s="175" t="s">
        <v>44</v>
      </c>
      <c r="O271" s="59"/>
      <c r="P271" s="176">
        <f>O271*H271</f>
        <v>0</v>
      </c>
      <c r="Q271" s="176">
        <v>0</v>
      </c>
      <c r="R271" s="176">
        <f>Q271*H271</f>
        <v>0</v>
      </c>
      <c r="S271" s="176">
        <v>0</v>
      </c>
      <c r="T271" s="177">
        <f>S271*H271</f>
        <v>0</v>
      </c>
      <c r="U271" s="33"/>
      <c r="V271" s="33"/>
      <c r="W271" s="33"/>
      <c r="X271" s="33"/>
      <c r="Y271" s="33"/>
      <c r="Z271" s="33"/>
      <c r="AA271" s="33"/>
      <c r="AB271" s="33"/>
      <c r="AC271" s="33"/>
      <c r="AD271" s="33"/>
      <c r="AE271" s="33"/>
      <c r="AR271" s="178" t="s">
        <v>558</v>
      </c>
      <c r="AT271" s="178" t="s">
        <v>187</v>
      </c>
      <c r="AU271" s="178" t="s">
        <v>86</v>
      </c>
      <c r="AY271" s="18" t="s">
        <v>184</v>
      </c>
      <c r="BE271" s="179">
        <f>IF(N271="základní",J271,0)</f>
        <v>0</v>
      </c>
      <c r="BF271" s="179">
        <f>IF(N271="snížená",J271,0)</f>
        <v>0</v>
      </c>
      <c r="BG271" s="179">
        <f>IF(N271="zákl. přenesená",J271,0)</f>
        <v>0</v>
      </c>
      <c r="BH271" s="179">
        <f>IF(N271="sníž. přenesená",J271,0)</f>
        <v>0</v>
      </c>
      <c r="BI271" s="179">
        <f>IF(N271="nulová",J271,0)</f>
        <v>0</v>
      </c>
      <c r="BJ271" s="18" t="s">
        <v>86</v>
      </c>
      <c r="BK271" s="179">
        <f>ROUND(I271*H271,2)</f>
        <v>0</v>
      </c>
      <c r="BL271" s="18" t="s">
        <v>558</v>
      </c>
      <c r="BM271" s="178" t="s">
        <v>2199</v>
      </c>
    </row>
    <row r="272" spans="1:65" s="13" customFormat="1" ht="11.25">
      <c r="B272" s="184"/>
      <c r="D272" s="180" t="s">
        <v>196</v>
      </c>
      <c r="E272" s="185" t="s">
        <v>1</v>
      </c>
      <c r="F272" s="186" t="s">
        <v>634</v>
      </c>
      <c r="H272" s="187">
        <v>2</v>
      </c>
      <c r="I272" s="188"/>
      <c r="L272" s="184"/>
      <c r="M272" s="189"/>
      <c r="N272" s="190"/>
      <c r="O272" s="190"/>
      <c r="P272" s="190"/>
      <c r="Q272" s="190"/>
      <c r="R272" s="190"/>
      <c r="S272" s="190"/>
      <c r="T272" s="191"/>
      <c r="AT272" s="185" t="s">
        <v>196</v>
      </c>
      <c r="AU272" s="185" t="s">
        <v>86</v>
      </c>
      <c r="AV272" s="13" t="s">
        <v>88</v>
      </c>
      <c r="AW272" s="13" t="s">
        <v>36</v>
      </c>
      <c r="AX272" s="13" t="s">
        <v>79</v>
      </c>
      <c r="AY272" s="185" t="s">
        <v>184</v>
      </c>
    </row>
    <row r="273" spans="1:65" s="13" customFormat="1" ht="11.25">
      <c r="B273" s="184"/>
      <c r="D273" s="180" t="s">
        <v>196</v>
      </c>
      <c r="E273" s="185" t="s">
        <v>1</v>
      </c>
      <c r="F273" s="186" t="s">
        <v>635</v>
      </c>
      <c r="H273" s="187">
        <v>2</v>
      </c>
      <c r="I273" s="188"/>
      <c r="L273" s="184"/>
      <c r="M273" s="189"/>
      <c r="N273" s="190"/>
      <c r="O273" s="190"/>
      <c r="P273" s="190"/>
      <c r="Q273" s="190"/>
      <c r="R273" s="190"/>
      <c r="S273" s="190"/>
      <c r="T273" s="191"/>
      <c r="AT273" s="185" t="s">
        <v>196</v>
      </c>
      <c r="AU273" s="185" t="s">
        <v>86</v>
      </c>
      <c r="AV273" s="13" t="s">
        <v>88</v>
      </c>
      <c r="AW273" s="13" t="s">
        <v>36</v>
      </c>
      <c r="AX273" s="13" t="s">
        <v>79</v>
      </c>
      <c r="AY273" s="185" t="s">
        <v>184</v>
      </c>
    </row>
    <row r="274" spans="1:65" s="13" customFormat="1" ht="11.25">
      <c r="B274" s="184"/>
      <c r="D274" s="180" t="s">
        <v>196</v>
      </c>
      <c r="E274" s="185" t="s">
        <v>1</v>
      </c>
      <c r="F274" s="186" t="s">
        <v>636</v>
      </c>
      <c r="H274" s="187">
        <v>1</v>
      </c>
      <c r="I274" s="188"/>
      <c r="L274" s="184"/>
      <c r="M274" s="189"/>
      <c r="N274" s="190"/>
      <c r="O274" s="190"/>
      <c r="P274" s="190"/>
      <c r="Q274" s="190"/>
      <c r="R274" s="190"/>
      <c r="S274" s="190"/>
      <c r="T274" s="191"/>
      <c r="AT274" s="185" t="s">
        <v>196</v>
      </c>
      <c r="AU274" s="185" t="s">
        <v>86</v>
      </c>
      <c r="AV274" s="13" t="s">
        <v>88</v>
      </c>
      <c r="AW274" s="13" t="s">
        <v>36</v>
      </c>
      <c r="AX274" s="13" t="s">
        <v>79</v>
      </c>
      <c r="AY274" s="185" t="s">
        <v>184</v>
      </c>
    </row>
    <row r="275" spans="1:65" s="14" customFormat="1" ht="11.25">
      <c r="B275" s="192"/>
      <c r="D275" s="180" t="s">
        <v>196</v>
      </c>
      <c r="E275" s="193" t="s">
        <v>1</v>
      </c>
      <c r="F275" s="194" t="s">
        <v>212</v>
      </c>
      <c r="H275" s="195">
        <v>5</v>
      </c>
      <c r="I275" s="196"/>
      <c r="L275" s="192"/>
      <c r="M275" s="197"/>
      <c r="N275" s="198"/>
      <c r="O275" s="198"/>
      <c r="P275" s="198"/>
      <c r="Q275" s="198"/>
      <c r="R275" s="198"/>
      <c r="S275" s="198"/>
      <c r="T275" s="199"/>
      <c r="AT275" s="193" t="s">
        <v>196</v>
      </c>
      <c r="AU275" s="193" t="s">
        <v>86</v>
      </c>
      <c r="AV275" s="14" t="s">
        <v>192</v>
      </c>
      <c r="AW275" s="14" t="s">
        <v>36</v>
      </c>
      <c r="AX275" s="14" t="s">
        <v>86</v>
      </c>
      <c r="AY275" s="193" t="s">
        <v>184</v>
      </c>
    </row>
    <row r="276" spans="1:65" s="2" customFormat="1" ht="24.2" customHeight="1">
      <c r="A276" s="33"/>
      <c r="B276" s="166"/>
      <c r="C276" s="167" t="s">
        <v>455</v>
      </c>
      <c r="D276" s="167" t="s">
        <v>187</v>
      </c>
      <c r="E276" s="168" t="s">
        <v>638</v>
      </c>
      <c r="F276" s="169" t="s">
        <v>639</v>
      </c>
      <c r="G276" s="170" t="s">
        <v>286</v>
      </c>
      <c r="H276" s="171">
        <v>7</v>
      </c>
      <c r="I276" s="172"/>
      <c r="J276" s="173">
        <f>ROUND(I276*H276,2)</f>
        <v>0</v>
      </c>
      <c r="K276" s="169" t="s">
        <v>191</v>
      </c>
      <c r="L276" s="34"/>
      <c r="M276" s="174" t="s">
        <v>1</v>
      </c>
      <c r="N276" s="175" t="s">
        <v>44</v>
      </c>
      <c r="O276" s="59"/>
      <c r="P276" s="176">
        <f>O276*H276</f>
        <v>0</v>
      </c>
      <c r="Q276" s="176">
        <v>0</v>
      </c>
      <c r="R276" s="176">
        <f>Q276*H276</f>
        <v>0</v>
      </c>
      <c r="S276" s="176">
        <v>0</v>
      </c>
      <c r="T276" s="177">
        <f>S276*H276</f>
        <v>0</v>
      </c>
      <c r="U276" s="33"/>
      <c r="V276" s="33"/>
      <c r="W276" s="33"/>
      <c r="X276" s="33"/>
      <c r="Y276" s="33"/>
      <c r="Z276" s="33"/>
      <c r="AA276" s="33"/>
      <c r="AB276" s="33"/>
      <c r="AC276" s="33"/>
      <c r="AD276" s="33"/>
      <c r="AE276" s="33"/>
      <c r="AR276" s="178" t="s">
        <v>558</v>
      </c>
      <c r="AT276" s="178" t="s">
        <v>187</v>
      </c>
      <c r="AU276" s="178" t="s">
        <v>86</v>
      </c>
      <c r="AY276" s="18" t="s">
        <v>184</v>
      </c>
      <c r="BE276" s="179">
        <f>IF(N276="základní",J276,0)</f>
        <v>0</v>
      </c>
      <c r="BF276" s="179">
        <f>IF(N276="snížená",J276,0)</f>
        <v>0</v>
      </c>
      <c r="BG276" s="179">
        <f>IF(N276="zákl. přenesená",J276,0)</f>
        <v>0</v>
      </c>
      <c r="BH276" s="179">
        <f>IF(N276="sníž. přenesená",J276,0)</f>
        <v>0</v>
      </c>
      <c r="BI276" s="179">
        <f>IF(N276="nulová",J276,0)</f>
        <v>0</v>
      </c>
      <c r="BJ276" s="18" t="s">
        <v>86</v>
      </c>
      <c r="BK276" s="179">
        <f>ROUND(I276*H276,2)</f>
        <v>0</v>
      </c>
      <c r="BL276" s="18" t="s">
        <v>558</v>
      </c>
      <c r="BM276" s="178" t="s">
        <v>2200</v>
      </c>
    </row>
    <row r="277" spans="1:65" s="13" customFormat="1" ht="11.25">
      <c r="B277" s="184"/>
      <c r="D277" s="180" t="s">
        <v>196</v>
      </c>
      <c r="E277" s="185" t="s">
        <v>1</v>
      </c>
      <c r="F277" s="186" t="s">
        <v>641</v>
      </c>
      <c r="H277" s="187">
        <v>1</v>
      </c>
      <c r="I277" s="188"/>
      <c r="L277" s="184"/>
      <c r="M277" s="189"/>
      <c r="N277" s="190"/>
      <c r="O277" s="190"/>
      <c r="P277" s="190"/>
      <c r="Q277" s="190"/>
      <c r="R277" s="190"/>
      <c r="S277" s="190"/>
      <c r="T277" s="191"/>
      <c r="AT277" s="185" t="s">
        <v>196</v>
      </c>
      <c r="AU277" s="185" t="s">
        <v>86</v>
      </c>
      <c r="AV277" s="13" t="s">
        <v>88</v>
      </c>
      <c r="AW277" s="13" t="s">
        <v>36</v>
      </c>
      <c r="AX277" s="13" t="s">
        <v>79</v>
      </c>
      <c r="AY277" s="185" t="s">
        <v>184</v>
      </c>
    </row>
    <row r="278" spans="1:65" s="13" customFormat="1" ht="11.25">
      <c r="B278" s="184"/>
      <c r="D278" s="180" t="s">
        <v>196</v>
      </c>
      <c r="E278" s="185" t="s">
        <v>1</v>
      </c>
      <c r="F278" s="186" t="s">
        <v>642</v>
      </c>
      <c r="H278" s="187">
        <v>1</v>
      </c>
      <c r="I278" s="188"/>
      <c r="L278" s="184"/>
      <c r="M278" s="189"/>
      <c r="N278" s="190"/>
      <c r="O278" s="190"/>
      <c r="P278" s="190"/>
      <c r="Q278" s="190"/>
      <c r="R278" s="190"/>
      <c r="S278" s="190"/>
      <c r="T278" s="191"/>
      <c r="AT278" s="185" t="s">
        <v>196</v>
      </c>
      <c r="AU278" s="185" t="s">
        <v>86</v>
      </c>
      <c r="AV278" s="13" t="s">
        <v>88</v>
      </c>
      <c r="AW278" s="13" t="s">
        <v>36</v>
      </c>
      <c r="AX278" s="13" t="s">
        <v>79</v>
      </c>
      <c r="AY278" s="185" t="s">
        <v>184</v>
      </c>
    </row>
    <row r="279" spans="1:65" s="13" customFormat="1" ht="11.25">
      <c r="B279" s="184"/>
      <c r="D279" s="180" t="s">
        <v>196</v>
      </c>
      <c r="E279" s="185" t="s">
        <v>1</v>
      </c>
      <c r="F279" s="186" t="s">
        <v>643</v>
      </c>
      <c r="H279" s="187">
        <v>1</v>
      </c>
      <c r="I279" s="188"/>
      <c r="L279" s="184"/>
      <c r="M279" s="189"/>
      <c r="N279" s="190"/>
      <c r="O279" s="190"/>
      <c r="P279" s="190"/>
      <c r="Q279" s="190"/>
      <c r="R279" s="190"/>
      <c r="S279" s="190"/>
      <c r="T279" s="191"/>
      <c r="AT279" s="185" t="s">
        <v>196</v>
      </c>
      <c r="AU279" s="185" t="s">
        <v>86</v>
      </c>
      <c r="AV279" s="13" t="s">
        <v>88</v>
      </c>
      <c r="AW279" s="13" t="s">
        <v>36</v>
      </c>
      <c r="AX279" s="13" t="s">
        <v>79</v>
      </c>
      <c r="AY279" s="185" t="s">
        <v>184</v>
      </c>
    </row>
    <row r="280" spans="1:65" s="13" customFormat="1" ht="11.25">
      <c r="B280" s="184"/>
      <c r="D280" s="180" t="s">
        <v>196</v>
      </c>
      <c r="E280" s="185" t="s">
        <v>1</v>
      </c>
      <c r="F280" s="186" t="s">
        <v>644</v>
      </c>
      <c r="H280" s="187">
        <v>2</v>
      </c>
      <c r="I280" s="188"/>
      <c r="L280" s="184"/>
      <c r="M280" s="189"/>
      <c r="N280" s="190"/>
      <c r="O280" s="190"/>
      <c r="P280" s="190"/>
      <c r="Q280" s="190"/>
      <c r="R280" s="190"/>
      <c r="S280" s="190"/>
      <c r="T280" s="191"/>
      <c r="AT280" s="185" t="s">
        <v>196</v>
      </c>
      <c r="AU280" s="185" t="s">
        <v>86</v>
      </c>
      <c r="AV280" s="13" t="s">
        <v>88</v>
      </c>
      <c r="AW280" s="13" t="s">
        <v>36</v>
      </c>
      <c r="AX280" s="13" t="s">
        <v>79</v>
      </c>
      <c r="AY280" s="185" t="s">
        <v>184</v>
      </c>
    </row>
    <row r="281" spans="1:65" s="13" customFormat="1" ht="11.25">
      <c r="B281" s="184"/>
      <c r="D281" s="180" t="s">
        <v>196</v>
      </c>
      <c r="E281" s="185" t="s">
        <v>1</v>
      </c>
      <c r="F281" s="186" t="s">
        <v>645</v>
      </c>
      <c r="H281" s="187">
        <v>2</v>
      </c>
      <c r="I281" s="188"/>
      <c r="L281" s="184"/>
      <c r="M281" s="189"/>
      <c r="N281" s="190"/>
      <c r="O281" s="190"/>
      <c r="P281" s="190"/>
      <c r="Q281" s="190"/>
      <c r="R281" s="190"/>
      <c r="S281" s="190"/>
      <c r="T281" s="191"/>
      <c r="AT281" s="185" t="s">
        <v>196</v>
      </c>
      <c r="AU281" s="185" t="s">
        <v>86</v>
      </c>
      <c r="AV281" s="13" t="s">
        <v>88</v>
      </c>
      <c r="AW281" s="13" t="s">
        <v>36</v>
      </c>
      <c r="AX281" s="13" t="s">
        <v>79</v>
      </c>
      <c r="AY281" s="185" t="s">
        <v>184</v>
      </c>
    </row>
    <row r="282" spans="1:65" s="14" customFormat="1" ht="11.25">
      <c r="B282" s="192"/>
      <c r="D282" s="180" t="s">
        <v>196</v>
      </c>
      <c r="E282" s="193" t="s">
        <v>1</v>
      </c>
      <c r="F282" s="194" t="s">
        <v>212</v>
      </c>
      <c r="H282" s="195">
        <v>7</v>
      </c>
      <c r="I282" s="196"/>
      <c r="L282" s="192"/>
      <c r="M282" s="197"/>
      <c r="N282" s="198"/>
      <c r="O282" s="198"/>
      <c r="P282" s="198"/>
      <c r="Q282" s="198"/>
      <c r="R282" s="198"/>
      <c r="S282" s="198"/>
      <c r="T282" s="199"/>
      <c r="AT282" s="193" t="s">
        <v>196</v>
      </c>
      <c r="AU282" s="193" t="s">
        <v>86</v>
      </c>
      <c r="AV282" s="14" t="s">
        <v>192</v>
      </c>
      <c r="AW282" s="14" t="s">
        <v>36</v>
      </c>
      <c r="AX282" s="14" t="s">
        <v>86</v>
      </c>
      <c r="AY282" s="193" t="s">
        <v>184</v>
      </c>
    </row>
    <row r="283" spans="1:65" s="2" customFormat="1" ht="24.2" customHeight="1">
      <c r="A283" s="33"/>
      <c r="B283" s="166"/>
      <c r="C283" s="167" t="s">
        <v>459</v>
      </c>
      <c r="D283" s="167" t="s">
        <v>187</v>
      </c>
      <c r="E283" s="168" t="s">
        <v>647</v>
      </c>
      <c r="F283" s="169" t="s">
        <v>648</v>
      </c>
      <c r="G283" s="170" t="s">
        <v>216</v>
      </c>
      <c r="H283" s="171">
        <v>1798.66</v>
      </c>
      <c r="I283" s="172"/>
      <c r="J283" s="173">
        <f>ROUND(I283*H283,2)</f>
        <v>0</v>
      </c>
      <c r="K283" s="169" t="s">
        <v>191</v>
      </c>
      <c r="L283" s="34"/>
      <c r="M283" s="174" t="s">
        <v>1</v>
      </c>
      <c r="N283" s="175" t="s">
        <v>44</v>
      </c>
      <c r="O283" s="59"/>
      <c r="P283" s="176">
        <f>O283*H283</f>
        <v>0</v>
      </c>
      <c r="Q283" s="176">
        <v>0</v>
      </c>
      <c r="R283" s="176">
        <f>Q283*H283</f>
        <v>0</v>
      </c>
      <c r="S283" s="176">
        <v>0</v>
      </c>
      <c r="T283" s="177">
        <f>S283*H283</f>
        <v>0</v>
      </c>
      <c r="U283" s="33"/>
      <c r="V283" s="33"/>
      <c r="W283" s="33"/>
      <c r="X283" s="33"/>
      <c r="Y283" s="33"/>
      <c r="Z283" s="33"/>
      <c r="AA283" s="33"/>
      <c r="AB283" s="33"/>
      <c r="AC283" s="33"/>
      <c r="AD283" s="33"/>
      <c r="AE283" s="33"/>
      <c r="AR283" s="178" t="s">
        <v>558</v>
      </c>
      <c r="AT283" s="178" t="s">
        <v>187</v>
      </c>
      <c r="AU283" s="178" t="s">
        <v>86</v>
      </c>
      <c r="AY283" s="18" t="s">
        <v>184</v>
      </c>
      <c r="BE283" s="179">
        <f>IF(N283="základní",J283,0)</f>
        <v>0</v>
      </c>
      <c r="BF283" s="179">
        <f>IF(N283="snížená",J283,0)</f>
        <v>0</v>
      </c>
      <c r="BG283" s="179">
        <f>IF(N283="zákl. přenesená",J283,0)</f>
        <v>0</v>
      </c>
      <c r="BH283" s="179">
        <f>IF(N283="sníž. přenesená",J283,0)</f>
        <v>0</v>
      </c>
      <c r="BI283" s="179">
        <f>IF(N283="nulová",J283,0)</f>
        <v>0</v>
      </c>
      <c r="BJ283" s="18" t="s">
        <v>86</v>
      </c>
      <c r="BK283" s="179">
        <f>ROUND(I283*H283,2)</f>
        <v>0</v>
      </c>
      <c r="BL283" s="18" t="s">
        <v>558</v>
      </c>
      <c r="BM283" s="178" t="s">
        <v>2201</v>
      </c>
    </row>
    <row r="284" spans="1:65" s="13" customFormat="1" ht="11.25">
      <c r="B284" s="184"/>
      <c r="D284" s="180" t="s">
        <v>196</v>
      </c>
      <c r="E284" s="185" t="s">
        <v>1</v>
      </c>
      <c r="F284" s="186" t="s">
        <v>2172</v>
      </c>
      <c r="H284" s="187">
        <v>433.3</v>
      </c>
      <c r="I284" s="188"/>
      <c r="L284" s="184"/>
      <c r="M284" s="189"/>
      <c r="N284" s="190"/>
      <c r="O284" s="190"/>
      <c r="P284" s="190"/>
      <c r="Q284" s="190"/>
      <c r="R284" s="190"/>
      <c r="S284" s="190"/>
      <c r="T284" s="191"/>
      <c r="AT284" s="185" t="s">
        <v>196</v>
      </c>
      <c r="AU284" s="185" t="s">
        <v>86</v>
      </c>
      <c r="AV284" s="13" t="s">
        <v>88</v>
      </c>
      <c r="AW284" s="13" t="s">
        <v>36</v>
      </c>
      <c r="AX284" s="13" t="s">
        <v>79</v>
      </c>
      <c r="AY284" s="185" t="s">
        <v>184</v>
      </c>
    </row>
    <row r="285" spans="1:65" s="13" customFormat="1" ht="11.25">
      <c r="B285" s="184"/>
      <c r="D285" s="180" t="s">
        <v>196</v>
      </c>
      <c r="E285" s="185" t="s">
        <v>1</v>
      </c>
      <c r="F285" s="186" t="s">
        <v>2173</v>
      </c>
      <c r="H285" s="187">
        <v>249</v>
      </c>
      <c r="I285" s="188"/>
      <c r="L285" s="184"/>
      <c r="M285" s="189"/>
      <c r="N285" s="190"/>
      <c r="O285" s="190"/>
      <c r="P285" s="190"/>
      <c r="Q285" s="190"/>
      <c r="R285" s="190"/>
      <c r="S285" s="190"/>
      <c r="T285" s="191"/>
      <c r="AT285" s="185" t="s">
        <v>196</v>
      </c>
      <c r="AU285" s="185" t="s">
        <v>86</v>
      </c>
      <c r="AV285" s="13" t="s">
        <v>88</v>
      </c>
      <c r="AW285" s="13" t="s">
        <v>36</v>
      </c>
      <c r="AX285" s="13" t="s">
        <v>79</v>
      </c>
      <c r="AY285" s="185" t="s">
        <v>184</v>
      </c>
    </row>
    <row r="286" spans="1:65" s="13" customFormat="1" ht="11.25">
      <c r="B286" s="184"/>
      <c r="D286" s="180" t="s">
        <v>196</v>
      </c>
      <c r="E286" s="185" t="s">
        <v>1</v>
      </c>
      <c r="F286" s="186" t="s">
        <v>2202</v>
      </c>
      <c r="H286" s="187">
        <v>1116.3599999999999</v>
      </c>
      <c r="I286" s="188"/>
      <c r="L286" s="184"/>
      <c r="M286" s="189"/>
      <c r="N286" s="190"/>
      <c r="O286" s="190"/>
      <c r="P286" s="190"/>
      <c r="Q286" s="190"/>
      <c r="R286" s="190"/>
      <c r="S286" s="190"/>
      <c r="T286" s="191"/>
      <c r="AT286" s="185" t="s">
        <v>196</v>
      </c>
      <c r="AU286" s="185" t="s">
        <v>86</v>
      </c>
      <c r="AV286" s="13" t="s">
        <v>88</v>
      </c>
      <c r="AW286" s="13" t="s">
        <v>36</v>
      </c>
      <c r="AX286" s="13" t="s">
        <v>79</v>
      </c>
      <c r="AY286" s="185" t="s">
        <v>184</v>
      </c>
    </row>
    <row r="287" spans="1:65" s="14" customFormat="1" ht="11.25">
      <c r="B287" s="192"/>
      <c r="D287" s="180" t="s">
        <v>196</v>
      </c>
      <c r="E287" s="193" t="s">
        <v>1</v>
      </c>
      <c r="F287" s="194" t="s">
        <v>212</v>
      </c>
      <c r="H287" s="195">
        <v>1798.66</v>
      </c>
      <c r="I287" s="196"/>
      <c r="L287" s="192"/>
      <c r="M287" s="197"/>
      <c r="N287" s="198"/>
      <c r="O287" s="198"/>
      <c r="P287" s="198"/>
      <c r="Q287" s="198"/>
      <c r="R287" s="198"/>
      <c r="S287" s="198"/>
      <c r="T287" s="199"/>
      <c r="AT287" s="193" t="s">
        <v>196</v>
      </c>
      <c r="AU287" s="193" t="s">
        <v>86</v>
      </c>
      <c r="AV287" s="14" t="s">
        <v>192</v>
      </c>
      <c r="AW287" s="14" t="s">
        <v>36</v>
      </c>
      <c r="AX287" s="14" t="s">
        <v>86</v>
      </c>
      <c r="AY287" s="193" t="s">
        <v>184</v>
      </c>
    </row>
    <row r="288" spans="1:65" s="2" customFormat="1" ht="24.2" customHeight="1">
      <c r="A288" s="33"/>
      <c r="B288" s="166"/>
      <c r="C288" s="167" t="s">
        <v>464</v>
      </c>
      <c r="D288" s="167" t="s">
        <v>187</v>
      </c>
      <c r="E288" s="168" t="s">
        <v>654</v>
      </c>
      <c r="F288" s="169" t="s">
        <v>655</v>
      </c>
      <c r="G288" s="170" t="s">
        <v>216</v>
      </c>
      <c r="H288" s="171">
        <v>478.44</v>
      </c>
      <c r="I288" s="172"/>
      <c r="J288" s="173">
        <f>ROUND(I288*H288,2)</f>
        <v>0</v>
      </c>
      <c r="K288" s="169" t="s">
        <v>191</v>
      </c>
      <c r="L288" s="34"/>
      <c r="M288" s="174" t="s">
        <v>1</v>
      </c>
      <c r="N288" s="175" t="s">
        <v>44</v>
      </c>
      <c r="O288" s="59"/>
      <c r="P288" s="176">
        <f>O288*H288</f>
        <v>0</v>
      </c>
      <c r="Q288" s="176">
        <v>0</v>
      </c>
      <c r="R288" s="176">
        <f>Q288*H288</f>
        <v>0</v>
      </c>
      <c r="S288" s="176">
        <v>0</v>
      </c>
      <c r="T288" s="177">
        <f>S288*H288</f>
        <v>0</v>
      </c>
      <c r="U288" s="33"/>
      <c r="V288" s="33"/>
      <c r="W288" s="33"/>
      <c r="X288" s="33"/>
      <c r="Y288" s="33"/>
      <c r="Z288" s="33"/>
      <c r="AA288" s="33"/>
      <c r="AB288" s="33"/>
      <c r="AC288" s="33"/>
      <c r="AD288" s="33"/>
      <c r="AE288" s="33"/>
      <c r="AR288" s="178" t="s">
        <v>558</v>
      </c>
      <c r="AT288" s="178" t="s">
        <v>187</v>
      </c>
      <c r="AU288" s="178" t="s">
        <v>86</v>
      </c>
      <c r="AY288" s="18" t="s">
        <v>184</v>
      </c>
      <c r="BE288" s="179">
        <f>IF(N288="základní",J288,0)</f>
        <v>0</v>
      </c>
      <c r="BF288" s="179">
        <f>IF(N288="snížená",J288,0)</f>
        <v>0</v>
      </c>
      <c r="BG288" s="179">
        <f>IF(N288="zákl. přenesená",J288,0)</f>
        <v>0</v>
      </c>
      <c r="BH288" s="179">
        <f>IF(N288="sníž. přenesená",J288,0)</f>
        <v>0</v>
      </c>
      <c r="BI288" s="179">
        <f>IF(N288="nulová",J288,0)</f>
        <v>0</v>
      </c>
      <c r="BJ288" s="18" t="s">
        <v>86</v>
      </c>
      <c r="BK288" s="179">
        <f>ROUND(I288*H288,2)</f>
        <v>0</v>
      </c>
      <c r="BL288" s="18" t="s">
        <v>558</v>
      </c>
      <c r="BM288" s="178" t="s">
        <v>2203</v>
      </c>
    </row>
    <row r="289" spans="1:65" s="13" customFormat="1" ht="11.25">
      <c r="B289" s="184"/>
      <c r="D289" s="180" t="s">
        <v>196</v>
      </c>
      <c r="E289" s="185" t="s">
        <v>1</v>
      </c>
      <c r="F289" s="186" t="s">
        <v>2204</v>
      </c>
      <c r="H289" s="187">
        <v>478.44</v>
      </c>
      <c r="I289" s="188"/>
      <c r="L289" s="184"/>
      <c r="M289" s="189"/>
      <c r="N289" s="190"/>
      <c r="O289" s="190"/>
      <c r="P289" s="190"/>
      <c r="Q289" s="190"/>
      <c r="R289" s="190"/>
      <c r="S289" s="190"/>
      <c r="T289" s="191"/>
      <c r="AT289" s="185" t="s">
        <v>196</v>
      </c>
      <c r="AU289" s="185" t="s">
        <v>86</v>
      </c>
      <c r="AV289" s="13" t="s">
        <v>88</v>
      </c>
      <c r="AW289" s="13" t="s">
        <v>36</v>
      </c>
      <c r="AX289" s="13" t="s">
        <v>86</v>
      </c>
      <c r="AY289" s="185" t="s">
        <v>184</v>
      </c>
    </row>
    <row r="290" spans="1:65" s="2" customFormat="1" ht="24.2" customHeight="1">
      <c r="A290" s="33"/>
      <c r="B290" s="166"/>
      <c r="C290" s="167" t="s">
        <v>468</v>
      </c>
      <c r="D290" s="167" t="s">
        <v>187</v>
      </c>
      <c r="E290" s="168" t="s">
        <v>659</v>
      </c>
      <c r="F290" s="169" t="s">
        <v>660</v>
      </c>
      <c r="G290" s="170" t="s">
        <v>216</v>
      </c>
      <c r="H290" s="171">
        <v>82.96</v>
      </c>
      <c r="I290" s="172"/>
      <c r="J290" s="173">
        <f>ROUND(I290*H290,2)</f>
        <v>0</v>
      </c>
      <c r="K290" s="169" t="s">
        <v>191</v>
      </c>
      <c r="L290" s="34"/>
      <c r="M290" s="174" t="s">
        <v>1</v>
      </c>
      <c r="N290" s="175" t="s">
        <v>44</v>
      </c>
      <c r="O290" s="59"/>
      <c r="P290" s="176">
        <f>O290*H290</f>
        <v>0</v>
      </c>
      <c r="Q290" s="176">
        <v>0</v>
      </c>
      <c r="R290" s="176">
        <f>Q290*H290</f>
        <v>0</v>
      </c>
      <c r="S290" s="176">
        <v>0</v>
      </c>
      <c r="T290" s="177">
        <f>S290*H290</f>
        <v>0</v>
      </c>
      <c r="U290" s="33"/>
      <c r="V290" s="33"/>
      <c r="W290" s="33"/>
      <c r="X290" s="33"/>
      <c r="Y290" s="33"/>
      <c r="Z290" s="33"/>
      <c r="AA290" s="33"/>
      <c r="AB290" s="33"/>
      <c r="AC290" s="33"/>
      <c r="AD290" s="33"/>
      <c r="AE290" s="33"/>
      <c r="AR290" s="178" t="s">
        <v>558</v>
      </c>
      <c r="AT290" s="178" t="s">
        <v>187</v>
      </c>
      <c r="AU290" s="178" t="s">
        <v>86</v>
      </c>
      <c r="AY290" s="18" t="s">
        <v>184</v>
      </c>
      <c r="BE290" s="179">
        <f>IF(N290="základní",J290,0)</f>
        <v>0</v>
      </c>
      <c r="BF290" s="179">
        <f>IF(N290="snížená",J290,0)</f>
        <v>0</v>
      </c>
      <c r="BG290" s="179">
        <f>IF(N290="zákl. přenesená",J290,0)</f>
        <v>0</v>
      </c>
      <c r="BH290" s="179">
        <f>IF(N290="sníž. přenesená",J290,0)</f>
        <v>0</v>
      </c>
      <c r="BI290" s="179">
        <f>IF(N290="nulová",J290,0)</f>
        <v>0</v>
      </c>
      <c r="BJ290" s="18" t="s">
        <v>86</v>
      </c>
      <c r="BK290" s="179">
        <f>ROUND(I290*H290,2)</f>
        <v>0</v>
      </c>
      <c r="BL290" s="18" t="s">
        <v>558</v>
      </c>
      <c r="BM290" s="178" t="s">
        <v>2205</v>
      </c>
    </row>
    <row r="291" spans="1:65" s="13" customFormat="1" ht="11.25">
      <c r="B291" s="184"/>
      <c r="D291" s="180" t="s">
        <v>196</v>
      </c>
      <c r="E291" s="185" t="s">
        <v>1</v>
      </c>
      <c r="F291" s="186" t="s">
        <v>2192</v>
      </c>
      <c r="H291" s="187">
        <v>82.96</v>
      </c>
      <c r="I291" s="188"/>
      <c r="L291" s="184"/>
      <c r="M291" s="189"/>
      <c r="N291" s="190"/>
      <c r="O291" s="190"/>
      <c r="P291" s="190"/>
      <c r="Q291" s="190"/>
      <c r="R291" s="190"/>
      <c r="S291" s="190"/>
      <c r="T291" s="191"/>
      <c r="AT291" s="185" t="s">
        <v>196</v>
      </c>
      <c r="AU291" s="185" t="s">
        <v>86</v>
      </c>
      <c r="AV291" s="13" t="s">
        <v>88</v>
      </c>
      <c r="AW291" s="13" t="s">
        <v>36</v>
      </c>
      <c r="AX291" s="13" t="s">
        <v>86</v>
      </c>
      <c r="AY291" s="185" t="s">
        <v>184</v>
      </c>
    </row>
    <row r="292" spans="1:65" s="2" customFormat="1" ht="24.2" customHeight="1">
      <c r="A292" s="33"/>
      <c r="B292" s="166"/>
      <c r="C292" s="167" t="s">
        <v>480</v>
      </c>
      <c r="D292" s="167" t="s">
        <v>187</v>
      </c>
      <c r="E292" s="168" t="s">
        <v>664</v>
      </c>
      <c r="F292" s="169" t="s">
        <v>665</v>
      </c>
      <c r="G292" s="170" t="s">
        <v>216</v>
      </c>
      <c r="H292" s="171">
        <v>0.625</v>
      </c>
      <c r="I292" s="172"/>
      <c r="J292" s="173">
        <f>ROUND(I292*H292,2)</f>
        <v>0</v>
      </c>
      <c r="K292" s="169" t="s">
        <v>191</v>
      </c>
      <c r="L292" s="34"/>
      <c r="M292" s="174" t="s">
        <v>1</v>
      </c>
      <c r="N292" s="175" t="s">
        <v>44</v>
      </c>
      <c r="O292" s="59"/>
      <c r="P292" s="176">
        <f>O292*H292</f>
        <v>0</v>
      </c>
      <c r="Q292" s="176">
        <v>0</v>
      </c>
      <c r="R292" s="176">
        <f>Q292*H292</f>
        <v>0</v>
      </c>
      <c r="S292" s="176">
        <v>0</v>
      </c>
      <c r="T292" s="177">
        <f>S292*H292</f>
        <v>0</v>
      </c>
      <c r="U292" s="33"/>
      <c r="V292" s="33"/>
      <c r="W292" s="33"/>
      <c r="X292" s="33"/>
      <c r="Y292" s="33"/>
      <c r="Z292" s="33"/>
      <c r="AA292" s="33"/>
      <c r="AB292" s="33"/>
      <c r="AC292" s="33"/>
      <c r="AD292" s="33"/>
      <c r="AE292" s="33"/>
      <c r="AR292" s="178" t="s">
        <v>558</v>
      </c>
      <c r="AT292" s="178" t="s">
        <v>187</v>
      </c>
      <c r="AU292" s="178" t="s">
        <v>86</v>
      </c>
      <c r="AY292" s="18" t="s">
        <v>184</v>
      </c>
      <c r="BE292" s="179">
        <f>IF(N292="základní",J292,0)</f>
        <v>0</v>
      </c>
      <c r="BF292" s="179">
        <f>IF(N292="snížená",J292,0)</f>
        <v>0</v>
      </c>
      <c r="BG292" s="179">
        <f>IF(N292="zákl. přenesená",J292,0)</f>
        <v>0</v>
      </c>
      <c r="BH292" s="179">
        <f>IF(N292="sníž. přenesená",J292,0)</f>
        <v>0</v>
      </c>
      <c r="BI292" s="179">
        <f>IF(N292="nulová",J292,0)</f>
        <v>0</v>
      </c>
      <c r="BJ292" s="18" t="s">
        <v>86</v>
      </c>
      <c r="BK292" s="179">
        <f>ROUND(I292*H292,2)</f>
        <v>0</v>
      </c>
      <c r="BL292" s="18" t="s">
        <v>558</v>
      </c>
      <c r="BM292" s="178" t="s">
        <v>2206</v>
      </c>
    </row>
    <row r="293" spans="1:65" s="13" customFormat="1" ht="11.25">
      <c r="B293" s="184"/>
      <c r="D293" s="180" t="s">
        <v>196</v>
      </c>
      <c r="E293" s="185" t="s">
        <v>1</v>
      </c>
      <c r="F293" s="186" t="s">
        <v>2207</v>
      </c>
      <c r="H293" s="187">
        <v>0.625</v>
      </c>
      <c r="I293" s="188"/>
      <c r="L293" s="184"/>
      <c r="M293" s="189"/>
      <c r="N293" s="190"/>
      <c r="O293" s="190"/>
      <c r="P293" s="190"/>
      <c r="Q293" s="190"/>
      <c r="R293" s="190"/>
      <c r="S293" s="190"/>
      <c r="T293" s="191"/>
      <c r="AT293" s="185" t="s">
        <v>196</v>
      </c>
      <c r="AU293" s="185" t="s">
        <v>86</v>
      </c>
      <c r="AV293" s="13" t="s">
        <v>88</v>
      </c>
      <c r="AW293" s="13" t="s">
        <v>36</v>
      </c>
      <c r="AX293" s="13" t="s">
        <v>86</v>
      </c>
      <c r="AY293" s="185" t="s">
        <v>184</v>
      </c>
    </row>
    <row r="294" spans="1:65" s="2" customFormat="1" ht="24.2" customHeight="1">
      <c r="A294" s="33"/>
      <c r="B294" s="166"/>
      <c r="C294" s="167" t="s">
        <v>485</v>
      </c>
      <c r="D294" s="167" t="s">
        <v>187</v>
      </c>
      <c r="E294" s="168" t="s">
        <v>892</v>
      </c>
      <c r="F294" s="169" t="s">
        <v>893</v>
      </c>
      <c r="G294" s="170" t="s">
        <v>216</v>
      </c>
      <c r="H294" s="171">
        <v>7.83</v>
      </c>
      <c r="I294" s="172"/>
      <c r="J294" s="173">
        <f>ROUND(I294*H294,2)</f>
        <v>0</v>
      </c>
      <c r="K294" s="169" t="s">
        <v>191</v>
      </c>
      <c r="L294" s="34"/>
      <c r="M294" s="174" t="s">
        <v>1</v>
      </c>
      <c r="N294" s="175" t="s">
        <v>44</v>
      </c>
      <c r="O294" s="59"/>
      <c r="P294" s="176">
        <f>O294*H294</f>
        <v>0</v>
      </c>
      <c r="Q294" s="176">
        <v>0</v>
      </c>
      <c r="R294" s="176">
        <f>Q294*H294</f>
        <v>0</v>
      </c>
      <c r="S294" s="176">
        <v>0</v>
      </c>
      <c r="T294" s="177">
        <f>S294*H294</f>
        <v>0</v>
      </c>
      <c r="U294" s="33"/>
      <c r="V294" s="33"/>
      <c r="W294" s="33"/>
      <c r="X294" s="33"/>
      <c r="Y294" s="33"/>
      <c r="Z294" s="33"/>
      <c r="AA294" s="33"/>
      <c r="AB294" s="33"/>
      <c r="AC294" s="33"/>
      <c r="AD294" s="33"/>
      <c r="AE294" s="33"/>
      <c r="AR294" s="178" t="s">
        <v>558</v>
      </c>
      <c r="AT294" s="178" t="s">
        <v>187</v>
      </c>
      <c r="AU294" s="178" t="s">
        <v>86</v>
      </c>
      <c r="AY294" s="18" t="s">
        <v>184</v>
      </c>
      <c r="BE294" s="179">
        <f>IF(N294="základní",J294,0)</f>
        <v>0</v>
      </c>
      <c r="BF294" s="179">
        <f>IF(N294="snížená",J294,0)</f>
        <v>0</v>
      </c>
      <c r="BG294" s="179">
        <f>IF(N294="zákl. přenesená",J294,0)</f>
        <v>0</v>
      </c>
      <c r="BH294" s="179">
        <f>IF(N294="sníž. přenesená",J294,0)</f>
        <v>0</v>
      </c>
      <c r="BI294" s="179">
        <f>IF(N294="nulová",J294,0)</f>
        <v>0</v>
      </c>
      <c r="BJ294" s="18" t="s">
        <v>86</v>
      </c>
      <c r="BK294" s="179">
        <f>ROUND(I294*H294,2)</f>
        <v>0</v>
      </c>
      <c r="BL294" s="18" t="s">
        <v>558</v>
      </c>
      <c r="BM294" s="178" t="s">
        <v>2208</v>
      </c>
    </row>
    <row r="295" spans="1:65" s="13" customFormat="1" ht="11.25">
      <c r="B295" s="184"/>
      <c r="D295" s="180" t="s">
        <v>196</v>
      </c>
      <c r="E295" s="185" t="s">
        <v>1</v>
      </c>
      <c r="F295" s="186" t="s">
        <v>2209</v>
      </c>
      <c r="H295" s="187">
        <v>7.83</v>
      </c>
      <c r="I295" s="188"/>
      <c r="L295" s="184"/>
      <c r="M295" s="217"/>
      <c r="N295" s="218"/>
      <c r="O295" s="218"/>
      <c r="P295" s="218"/>
      <c r="Q295" s="218"/>
      <c r="R295" s="218"/>
      <c r="S295" s="218"/>
      <c r="T295" s="219"/>
      <c r="AT295" s="185" t="s">
        <v>196</v>
      </c>
      <c r="AU295" s="185" t="s">
        <v>86</v>
      </c>
      <c r="AV295" s="13" t="s">
        <v>88</v>
      </c>
      <c r="AW295" s="13" t="s">
        <v>36</v>
      </c>
      <c r="AX295" s="13" t="s">
        <v>86</v>
      </c>
      <c r="AY295" s="185" t="s">
        <v>184</v>
      </c>
    </row>
    <row r="296" spans="1:65" s="2" customFormat="1" ht="6.95" customHeight="1">
      <c r="A296" s="33"/>
      <c r="B296" s="48"/>
      <c r="C296" s="49"/>
      <c r="D296" s="49"/>
      <c r="E296" s="49"/>
      <c r="F296" s="49"/>
      <c r="G296" s="49"/>
      <c r="H296" s="49"/>
      <c r="I296" s="126"/>
      <c r="J296" s="49"/>
      <c r="K296" s="49"/>
      <c r="L296" s="34"/>
      <c r="M296" s="33"/>
      <c r="O296" s="33"/>
      <c r="P296" s="33"/>
      <c r="Q296" s="33"/>
      <c r="R296" s="33"/>
      <c r="S296" s="33"/>
      <c r="T296" s="33"/>
      <c r="U296" s="33"/>
      <c r="V296" s="33"/>
      <c r="W296" s="33"/>
      <c r="X296" s="33"/>
      <c r="Y296" s="33"/>
      <c r="Z296" s="33"/>
      <c r="AA296" s="33"/>
      <c r="AB296" s="33"/>
      <c r="AC296" s="33"/>
      <c r="AD296" s="33"/>
      <c r="AE296" s="33"/>
    </row>
  </sheetData>
  <autoFilter ref="C122:K295"/>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1"/>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147</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2091</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2210</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2211</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ROUND(J137,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ROUND((SUM(BE137:BE250)),  2)</f>
        <v>0</v>
      </c>
      <c r="G37" s="33"/>
      <c r="H37" s="33"/>
      <c r="I37" s="113">
        <v>0.21</v>
      </c>
      <c r="J37" s="112">
        <f>ROUND(((SUM(BE137:BE250))*I37),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ROUND((SUM(BF137:BF250)),  2)</f>
        <v>0</v>
      </c>
      <c r="G38" s="33"/>
      <c r="H38" s="33"/>
      <c r="I38" s="113">
        <v>0.15</v>
      </c>
      <c r="J38" s="112">
        <f>ROUND(((SUM(BF137:BF250))*I38),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ROUND((SUM(BG137:BG250)),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ROUND((SUM(BH137:BH250)),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ROUND((SUM(BI137:BI250)),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2091</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2210</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03.02.01 - Most v km 88,036</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J137</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J138</f>
        <v>0</v>
      </c>
      <c r="L101" s="132"/>
    </row>
    <row r="102" spans="1:47" s="10" customFormat="1" ht="19.899999999999999" hidden="1" customHeight="1">
      <c r="B102" s="137"/>
      <c r="D102" s="138" t="s">
        <v>911</v>
      </c>
      <c r="E102" s="139"/>
      <c r="F102" s="139"/>
      <c r="G102" s="139"/>
      <c r="H102" s="139"/>
      <c r="I102" s="140"/>
      <c r="J102" s="141">
        <f>J139</f>
        <v>0</v>
      </c>
      <c r="L102" s="137"/>
    </row>
    <row r="103" spans="1:47" s="10" customFormat="1" ht="19.899999999999999" hidden="1" customHeight="1">
      <c r="B103" s="137"/>
      <c r="D103" s="138" t="s">
        <v>912</v>
      </c>
      <c r="E103" s="139"/>
      <c r="F103" s="139"/>
      <c r="G103" s="139"/>
      <c r="H103" s="139"/>
      <c r="I103" s="140"/>
      <c r="J103" s="141">
        <f>J157</f>
        <v>0</v>
      </c>
      <c r="L103" s="137"/>
    </row>
    <row r="104" spans="1:47" s="10" customFormat="1" ht="19.899999999999999" hidden="1" customHeight="1">
      <c r="B104" s="137"/>
      <c r="D104" s="138" t="s">
        <v>913</v>
      </c>
      <c r="E104" s="139"/>
      <c r="F104" s="139"/>
      <c r="G104" s="139"/>
      <c r="H104" s="139"/>
      <c r="I104" s="140"/>
      <c r="J104" s="141">
        <f>J161</f>
        <v>0</v>
      </c>
      <c r="L104" s="137"/>
    </row>
    <row r="105" spans="1:47" s="10" customFormat="1" ht="19.899999999999999" hidden="1" customHeight="1">
      <c r="B105" s="137"/>
      <c r="D105" s="138" t="s">
        <v>914</v>
      </c>
      <c r="E105" s="139"/>
      <c r="F105" s="139"/>
      <c r="G105" s="139"/>
      <c r="H105" s="139"/>
      <c r="I105" s="140"/>
      <c r="J105" s="141">
        <f>J169</f>
        <v>0</v>
      </c>
      <c r="L105" s="137"/>
    </row>
    <row r="106" spans="1:47" s="10" customFormat="1" ht="19.899999999999999" hidden="1" customHeight="1">
      <c r="B106" s="137"/>
      <c r="D106" s="138" t="s">
        <v>915</v>
      </c>
      <c r="E106" s="139"/>
      <c r="F106" s="139"/>
      <c r="G106" s="139"/>
      <c r="H106" s="139"/>
      <c r="I106" s="140"/>
      <c r="J106" s="141">
        <f>J174</f>
        <v>0</v>
      </c>
      <c r="L106" s="137"/>
    </row>
    <row r="107" spans="1:47" s="10" customFormat="1" ht="19.899999999999999" hidden="1" customHeight="1">
      <c r="B107" s="137"/>
      <c r="D107" s="138" t="s">
        <v>916</v>
      </c>
      <c r="E107" s="139"/>
      <c r="F107" s="139"/>
      <c r="G107" s="139"/>
      <c r="H107" s="139"/>
      <c r="I107" s="140"/>
      <c r="J107" s="141">
        <f>J221</f>
        <v>0</v>
      </c>
      <c r="L107" s="137"/>
    </row>
    <row r="108" spans="1:47" s="10" customFormat="1" ht="19.899999999999999" hidden="1" customHeight="1">
      <c r="B108" s="137"/>
      <c r="D108" s="138" t="s">
        <v>917</v>
      </c>
      <c r="E108" s="139"/>
      <c r="F108" s="139"/>
      <c r="G108" s="139"/>
      <c r="H108" s="139"/>
      <c r="I108" s="140"/>
      <c r="J108" s="141">
        <f>J224</f>
        <v>0</v>
      </c>
      <c r="L108" s="137"/>
    </row>
    <row r="109" spans="1:47" s="9" customFormat="1" ht="24.95" hidden="1" customHeight="1">
      <c r="B109" s="132"/>
      <c r="D109" s="133" t="s">
        <v>918</v>
      </c>
      <c r="E109" s="134"/>
      <c r="F109" s="134"/>
      <c r="G109" s="134"/>
      <c r="H109" s="134"/>
      <c r="I109" s="135"/>
      <c r="J109" s="136">
        <f>J226</f>
        <v>0</v>
      </c>
      <c r="L109" s="132"/>
    </row>
    <row r="110" spans="1:47" s="10" customFormat="1" ht="19.899999999999999" hidden="1" customHeight="1">
      <c r="B110" s="137"/>
      <c r="D110" s="138" t="s">
        <v>919</v>
      </c>
      <c r="E110" s="139"/>
      <c r="F110" s="139"/>
      <c r="G110" s="139"/>
      <c r="H110" s="139"/>
      <c r="I110" s="140"/>
      <c r="J110" s="141">
        <f>J227</f>
        <v>0</v>
      </c>
      <c r="L110" s="137"/>
    </row>
    <row r="111" spans="1:47" s="9" customFormat="1" ht="24.95" hidden="1" customHeight="1">
      <c r="B111" s="132"/>
      <c r="D111" s="133" t="s">
        <v>674</v>
      </c>
      <c r="E111" s="134"/>
      <c r="F111" s="134"/>
      <c r="G111" s="134"/>
      <c r="H111" s="134"/>
      <c r="I111" s="135"/>
      <c r="J111" s="136">
        <f>J244</f>
        <v>0</v>
      </c>
      <c r="L111" s="132"/>
    </row>
    <row r="112" spans="1:47" s="10" customFormat="1" ht="19.899999999999999" hidden="1" customHeight="1">
      <c r="B112" s="137"/>
      <c r="D112" s="138" t="s">
        <v>920</v>
      </c>
      <c r="E112" s="139"/>
      <c r="F112" s="139"/>
      <c r="G112" s="139"/>
      <c r="H112" s="139"/>
      <c r="I112" s="140"/>
      <c r="J112" s="141">
        <f>J245</f>
        <v>0</v>
      </c>
      <c r="L112" s="137"/>
    </row>
    <row r="113" spans="1:31" s="10" customFormat="1" ht="19.899999999999999" hidden="1" customHeight="1">
      <c r="B113" s="137"/>
      <c r="D113" s="138" t="s">
        <v>921</v>
      </c>
      <c r="E113" s="139"/>
      <c r="F113" s="139"/>
      <c r="G113" s="139"/>
      <c r="H113" s="139"/>
      <c r="I113" s="140"/>
      <c r="J113" s="141">
        <f>J249</f>
        <v>0</v>
      </c>
      <c r="L113" s="137"/>
    </row>
    <row r="114" spans="1:31" s="2" customFormat="1" ht="21.75" hidden="1"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26"/>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27"/>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169</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84" t="str">
        <f>E7</f>
        <v>Oprava trati v úseku Nedvědice - Tišnov - bez materuálu SŽ</v>
      </c>
      <c r="F123" s="285"/>
      <c r="G123" s="285"/>
      <c r="H123" s="285"/>
      <c r="I123" s="102"/>
      <c r="J123" s="33"/>
      <c r="K123" s="33"/>
      <c r="L123" s="43"/>
      <c r="S123" s="33"/>
      <c r="T123" s="33"/>
      <c r="U123" s="33"/>
      <c r="V123" s="33"/>
      <c r="W123" s="33"/>
      <c r="X123" s="33"/>
      <c r="Y123" s="33"/>
      <c r="Z123" s="33"/>
      <c r="AA123" s="33"/>
      <c r="AB123" s="33"/>
      <c r="AC123" s="33"/>
      <c r="AD123" s="33"/>
      <c r="AE123" s="33"/>
    </row>
    <row r="124" spans="1:31" s="1" customFormat="1" ht="12" customHeight="1">
      <c r="B124" s="21"/>
      <c r="C124" s="28" t="s">
        <v>157</v>
      </c>
      <c r="I124" s="99"/>
      <c r="L124" s="21"/>
    </row>
    <row r="125" spans="1:31" s="1" customFormat="1" ht="16.5" customHeight="1">
      <c r="B125" s="21"/>
      <c r="E125" s="284" t="s">
        <v>2091</v>
      </c>
      <c r="F125" s="268"/>
      <c r="G125" s="268"/>
      <c r="H125" s="268"/>
      <c r="I125" s="99"/>
      <c r="L125" s="21"/>
    </row>
    <row r="126" spans="1:31" s="1" customFormat="1" ht="12" customHeight="1">
      <c r="B126" s="21"/>
      <c r="C126" s="28" t="s">
        <v>159</v>
      </c>
      <c r="I126" s="99"/>
      <c r="L126" s="21"/>
    </row>
    <row r="127" spans="1:31" s="2" customFormat="1" ht="16.5" customHeight="1">
      <c r="A127" s="33"/>
      <c r="B127" s="34"/>
      <c r="C127" s="33"/>
      <c r="D127" s="33"/>
      <c r="E127" s="288" t="s">
        <v>2210</v>
      </c>
      <c r="F127" s="286"/>
      <c r="G127" s="286"/>
      <c r="H127" s="286"/>
      <c r="I127" s="102"/>
      <c r="J127" s="33"/>
      <c r="K127" s="33"/>
      <c r="L127" s="43"/>
      <c r="S127" s="33"/>
      <c r="T127" s="33"/>
      <c r="U127" s="33"/>
      <c r="V127" s="33"/>
      <c r="W127" s="33"/>
      <c r="X127" s="33"/>
      <c r="Y127" s="33"/>
      <c r="Z127" s="33"/>
      <c r="AA127" s="33"/>
      <c r="AB127" s="33"/>
      <c r="AC127" s="33"/>
      <c r="AD127" s="33"/>
      <c r="AE127" s="33"/>
    </row>
    <row r="128" spans="1:31" s="2" customFormat="1" ht="12" customHeight="1">
      <c r="A128" s="33"/>
      <c r="B128" s="34"/>
      <c r="C128" s="28" t="s">
        <v>909</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6.5" customHeight="1">
      <c r="A129" s="33"/>
      <c r="B129" s="34"/>
      <c r="C129" s="33"/>
      <c r="D129" s="33"/>
      <c r="E129" s="240" t="str">
        <f>E13</f>
        <v>SO 03.02.01 - Most v km 88,036</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20</v>
      </c>
      <c r="D131" s="33"/>
      <c r="E131" s="33"/>
      <c r="F131" s="26" t="str">
        <f>F16</f>
        <v>Nedvědice - Tišnov</v>
      </c>
      <c r="G131" s="33"/>
      <c r="H131" s="33"/>
      <c r="I131" s="103" t="s">
        <v>22</v>
      </c>
      <c r="J131" s="56" t="str">
        <f>IF(J16="","",J16)</f>
        <v>24. 6. 2020</v>
      </c>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25.7" customHeight="1">
      <c r="A133" s="33"/>
      <c r="B133" s="34"/>
      <c r="C133" s="28" t="s">
        <v>24</v>
      </c>
      <c r="D133" s="33"/>
      <c r="E133" s="33"/>
      <c r="F133" s="26" t="str">
        <f>E19</f>
        <v>Správa železnic, státní organizace</v>
      </c>
      <c r="G133" s="33"/>
      <c r="H133" s="33"/>
      <c r="I133" s="103" t="s">
        <v>32</v>
      </c>
      <c r="J133" s="31" t="str">
        <f>E25</f>
        <v>DMC Havlíčkův Brod, s.r.o.</v>
      </c>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30</v>
      </c>
      <c r="D134" s="33"/>
      <c r="E134" s="33"/>
      <c r="F134" s="26" t="str">
        <f>IF(E22="","",E22)</f>
        <v>Vyplň údaj</v>
      </c>
      <c r="G134" s="33"/>
      <c r="H134" s="33"/>
      <c r="I134" s="103" t="s">
        <v>37</v>
      </c>
      <c r="J134" s="31" t="str">
        <f>E28</f>
        <v>DMC Havlíčkův Brod, s.r.o.</v>
      </c>
      <c r="K134" s="33"/>
      <c r="L134" s="43"/>
      <c r="S134" s="33"/>
      <c r="T134" s="33"/>
      <c r="U134" s="33"/>
      <c r="V134" s="33"/>
      <c r="W134" s="33"/>
      <c r="X134" s="33"/>
      <c r="Y134" s="33"/>
      <c r="Z134" s="33"/>
      <c r="AA134" s="33"/>
      <c r="AB134" s="33"/>
      <c r="AC134" s="33"/>
      <c r="AD134" s="33"/>
      <c r="AE134" s="33"/>
    </row>
    <row r="135" spans="1:65" s="2" customFormat="1" ht="10.35" customHeight="1">
      <c r="A135" s="33"/>
      <c r="B135" s="34"/>
      <c r="C135" s="33"/>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5" s="11" customFormat="1" ht="29.25" customHeight="1">
      <c r="A136" s="142"/>
      <c r="B136" s="143"/>
      <c r="C136" s="144" t="s">
        <v>170</v>
      </c>
      <c r="D136" s="145" t="s">
        <v>64</v>
      </c>
      <c r="E136" s="145" t="s">
        <v>60</v>
      </c>
      <c r="F136" s="145" t="s">
        <v>61</v>
      </c>
      <c r="G136" s="145" t="s">
        <v>171</v>
      </c>
      <c r="H136" s="145" t="s">
        <v>172</v>
      </c>
      <c r="I136" s="146" t="s">
        <v>173</v>
      </c>
      <c r="J136" s="145" t="s">
        <v>163</v>
      </c>
      <c r="K136" s="147" t="s">
        <v>174</v>
      </c>
      <c r="L136" s="148"/>
      <c r="M136" s="63" t="s">
        <v>1</v>
      </c>
      <c r="N136" s="64" t="s">
        <v>43</v>
      </c>
      <c r="O136" s="64" t="s">
        <v>175</v>
      </c>
      <c r="P136" s="64" t="s">
        <v>176</v>
      </c>
      <c r="Q136" s="64" t="s">
        <v>177</v>
      </c>
      <c r="R136" s="64" t="s">
        <v>178</v>
      </c>
      <c r="S136" s="64" t="s">
        <v>179</v>
      </c>
      <c r="T136" s="65" t="s">
        <v>180</v>
      </c>
      <c r="U136" s="142"/>
      <c r="V136" s="142"/>
      <c r="W136" s="142"/>
      <c r="X136" s="142"/>
      <c r="Y136" s="142"/>
      <c r="Z136" s="142"/>
      <c r="AA136" s="142"/>
      <c r="AB136" s="142"/>
      <c r="AC136" s="142"/>
      <c r="AD136" s="142"/>
      <c r="AE136" s="142"/>
    </row>
    <row r="137" spans="1:65" s="2" customFormat="1" ht="22.9" customHeight="1">
      <c r="A137" s="33"/>
      <c r="B137" s="34"/>
      <c r="C137" s="70" t="s">
        <v>181</v>
      </c>
      <c r="D137" s="33"/>
      <c r="E137" s="33"/>
      <c r="F137" s="33"/>
      <c r="G137" s="33"/>
      <c r="H137" s="33"/>
      <c r="I137" s="102"/>
      <c r="J137" s="149">
        <f>BK137</f>
        <v>0</v>
      </c>
      <c r="K137" s="33"/>
      <c r="L137" s="34"/>
      <c r="M137" s="66"/>
      <c r="N137" s="57"/>
      <c r="O137" s="67"/>
      <c r="P137" s="150">
        <f>P138+P226+P244</f>
        <v>0</v>
      </c>
      <c r="Q137" s="67"/>
      <c r="R137" s="150">
        <f>R138+R226+R244</f>
        <v>122.20123022000001</v>
      </c>
      <c r="S137" s="67"/>
      <c r="T137" s="151">
        <f>T138+T226+T244</f>
        <v>8.0999999999999996E-3</v>
      </c>
      <c r="U137" s="33"/>
      <c r="V137" s="33"/>
      <c r="W137" s="33"/>
      <c r="X137" s="33"/>
      <c r="Y137" s="33"/>
      <c r="Z137" s="33"/>
      <c r="AA137" s="33"/>
      <c r="AB137" s="33"/>
      <c r="AC137" s="33"/>
      <c r="AD137" s="33"/>
      <c r="AE137" s="33"/>
      <c r="AT137" s="18" t="s">
        <v>78</v>
      </c>
      <c r="AU137" s="18" t="s">
        <v>165</v>
      </c>
      <c r="BK137" s="152">
        <f>BK138+BK226+BK244</f>
        <v>0</v>
      </c>
    </row>
    <row r="138" spans="1:65" s="12" customFormat="1" ht="25.9" customHeight="1">
      <c r="B138" s="153"/>
      <c r="D138" s="154" t="s">
        <v>78</v>
      </c>
      <c r="E138" s="155" t="s">
        <v>182</v>
      </c>
      <c r="F138" s="155" t="s">
        <v>183</v>
      </c>
      <c r="I138" s="156"/>
      <c r="J138" s="157">
        <f>BK138</f>
        <v>0</v>
      </c>
      <c r="L138" s="153"/>
      <c r="M138" s="158"/>
      <c r="N138" s="159"/>
      <c r="O138" s="159"/>
      <c r="P138" s="160">
        <f>P139+P157+P161+P169+P174+P221+P224</f>
        <v>0</v>
      </c>
      <c r="Q138" s="159"/>
      <c r="R138" s="160">
        <f>R139+R157+R161+R169+R174+R221+R224</f>
        <v>122.13399822000001</v>
      </c>
      <c r="S138" s="159"/>
      <c r="T138" s="161">
        <f>T139+T157+T161+T169+T174+T221+T224</f>
        <v>8.0999999999999996E-3</v>
      </c>
      <c r="AR138" s="154" t="s">
        <v>86</v>
      </c>
      <c r="AT138" s="162" t="s">
        <v>78</v>
      </c>
      <c r="AU138" s="162" t="s">
        <v>79</v>
      </c>
      <c r="AY138" s="154" t="s">
        <v>184</v>
      </c>
      <c r="BK138" s="163">
        <f>BK139+BK157+BK161+BK169+BK174+BK221+BK224</f>
        <v>0</v>
      </c>
    </row>
    <row r="139" spans="1:65" s="12" customFormat="1" ht="22.9" customHeight="1">
      <c r="B139" s="153"/>
      <c r="D139" s="154" t="s">
        <v>78</v>
      </c>
      <c r="E139" s="164" t="s">
        <v>86</v>
      </c>
      <c r="F139" s="164" t="s">
        <v>922</v>
      </c>
      <c r="I139" s="156"/>
      <c r="J139" s="165">
        <f>BK139</f>
        <v>0</v>
      </c>
      <c r="L139" s="153"/>
      <c r="M139" s="158"/>
      <c r="N139" s="159"/>
      <c r="O139" s="159"/>
      <c r="P139" s="160">
        <f>SUM(P140:P156)</f>
        <v>0</v>
      </c>
      <c r="Q139" s="159"/>
      <c r="R139" s="160">
        <f>SUM(R140:R156)</f>
        <v>0</v>
      </c>
      <c r="S139" s="159"/>
      <c r="T139" s="161">
        <f>SUM(T140:T156)</f>
        <v>0</v>
      </c>
      <c r="AR139" s="154" t="s">
        <v>86</v>
      </c>
      <c r="AT139" s="162" t="s">
        <v>78</v>
      </c>
      <c r="AU139" s="162" t="s">
        <v>86</v>
      </c>
      <c r="AY139" s="154" t="s">
        <v>184</v>
      </c>
      <c r="BK139" s="163">
        <f>SUM(BK140:BK156)</f>
        <v>0</v>
      </c>
    </row>
    <row r="140" spans="1:65" s="2" customFormat="1" ht="24.2" customHeight="1">
      <c r="A140" s="33"/>
      <c r="B140" s="166"/>
      <c r="C140" s="167" t="s">
        <v>86</v>
      </c>
      <c r="D140" s="167" t="s">
        <v>187</v>
      </c>
      <c r="E140" s="168" t="s">
        <v>923</v>
      </c>
      <c r="F140" s="169" t="s">
        <v>924</v>
      </c>
      <c r="G140" s="170" t="s">
        <v>228</v>
      </c>
      <c r="H140" s="171">
        <v>10</v>
      </c>
      <c r="I140" s="172"/>
      <c r="J140" s="173">
        <f>ROUND(I140*H140,2)</f>
        <v>0</v>
      </c>
      <c r="K140" s="169" t="s">
        <v>925</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2212</v>
      </c>
    </row>
    <row r="141" spans="1:65" s="2" customFormat="1" ht="24.2" customHeight="1">
      <c r="A141" s="33"/>
      <c r="B141" s="166"/>
      <c r="C141" s="167" t="s">
        <v>88</v>
      </c>
      <c r="D141" s="167" t="s">
        <v>187</v>
      </c>
      <c r="E141" s="168" t="s">
        <v>1368</v>
      </c>
      <c r="F141" s="169" t="s">
        <v>1369</v>
      </c>
      <c r="G141" s="170" t="s">
        <v>228</v>
      </c>
      <c r="H141" s="171">
        <v>59.767000000000003</v>
      </c>
      <c r="I141" s="172"/>
      <c r="J141" s="173">
        <f>ROUND(I141*H141,2)</f>
        <v>0</v>
      </c>
      <c r="K141" s="169" t="s">
        <v>925</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2213</v>
      </c>
    </row>
    <row r="142" spans="1:65" s="13" customFormat="1" ht="11.25">
      <c r="B142" s="184"/>
      <c r="D142" s="180" t="s">
        <v>196</v>
      </c>
      <c r="E142" s="185" t="s">
        <v>1</v>
      </c>
      <c r="F142" s="186" t="s">
        <v>2214</v>
      </c>
      <c r="H142" s="187">
        <v>28.513999999999999</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3" customFormat="1" ht="11.25">
      <c r="B143" s="184"/>
      <c r="D143" s="180" t="s">
        <v>196</v>
      </c>
      <c r="E143" s="185" t="s">
        <v>1</v>
      </c>
      <c r="F143" s="186" t="s">
        <v>2215</v>
      </c>
      <c r="H143" s="187">
        <v>3.7290000000000001</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3" customFormat="1" ht="22.5">
      <c r="B144" s="184"/>
      <c r="D144" s="180" t="s">
        <v>196</v>
      </c>
      <c r="E144" s="185" t="s">
        <v>1</v>
      </c>
      <c r="F144" s="186" t="s">
        <v>2216</v>
      </c>
      <c r="H144" s="187">
        <v>27.5242</v>
      </c>
      <c r="I144" s="188"/>
      <c r="L144" s="184"/>
      <c r="M144" s="189"/>
      <c r="N144" s="190"/>
      <c r="O144" s="190"/>
      <c r="P144" s="190"/>
      <c r="Q144" s="190"/>
      <c r="R144" s="190"/>
      <c r="S144" s="190"/>
      <c r="T144" s="191"/>
      <c r="AT144" s="185" t="s">
        <v>196</v>
      </c>
      <c r="AU144" s="185" t="s">
        <v>88</v>
      </c>
      <c r="AV144" s="13" t="s">
        <v>88</v>
      </c>
      <c r="AW144" s="13" t="s">
        <v>36</v>
      </c>
      <c r="AX144" s="13" t="s">
        <v>79</v>
      </c>
      <c r="AY144" s="185" t="s">
        <v>184</v>
      </c>
    </row>
    <row r="145" spans="1:65" s="14" customFormat="1" ht="11.25">
      <c r="B145" s="192"/>
      <c r="D145" s="180" t="s">
        <v>196</v>
      </c>
      <c r="E145" s="193" t="s">
        <v>1</v>
      </c>
      <c r="F145" s="194" t="s">
        <v>212</v>
      </c>
      <c r="H145" s="195">
        <v>59.767200000000003</v>
      </c>
      <c r="I145" s="196"/>
      <c r="L145" s="192"/>
      <c r="M145" s="197"/>
      <c r="N145" s="198"/>
      <c r="O145" s="198"/>
      <c r="P145" s="198"/>
      <c r="Q145" s="198"/>
      <c r="R145" s="198"/>
      <c r="S145" s="198"/>
      <c r="T145" s="199"/>
      <c r="AT145" s="193" t="s">
        <v>196</v>
      </c>
      <c r="AU145" s="193" t="s">
        <v>88</v>
      </c>
      <c r="AV145" s="14" t="s">
        <v>192</v>
      </c>
      <c r="AW145" s="14" t="s">
        <v>36</v>
      </c>
      <c r="AX145" s="14" t="s">
        <v>86</v>
      </c>
      <c r="AY145" s="193" t="s">
        <v>184</v>
      </c>
    </row>
    <row r="146" spans="1:65" s="2" customFormat="1" ht="24.2" customHeight="1">
      <c r="A146" s="33"/>
      <c r="B146" s="166"/>
      <c r="C146" s="167" t="s">
        <v>102</v>
      </c>
      <c r="D146" s="167" t="s">
        <v>187</v>
      </c>
      <c r="E146" s="168" t="s">
        <v>932</v>
      </c>
      <c r="F146" s="169" t="s">
        <v>933</v>
      </c>
      <c r="G146" s="170" t="s">
        <v>228</v>
      </c>
      <c r="H146" s="171">
        <v>10</v>
      </c>
      <c r="I146" s="172"/>
      <c r="J146" s="173">
        <f>ROUND(I146*H146,2)</f>
        <v>0</v>
      </c>
      <c r="K146" s="169" t="s">
        <v>925</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2217</v>
      </c>
    </row>
    <row r="147" spans="1:65" s="2" customFormat="1" ht="24.2" customHeight="1">
      <c r="A147" s="33"/>
      <c r="B147" s="166"/>
      <c r="C147" s="167" t="s">
        <v>192</v>
      </c>
      <c r="D147" s="167" t="s">
        <v>187</v>
      </c>
      <c r="E147" s="168" t="s">
        <v>935</v>
      </c>
      <c r="F147" s="169" t="s">
        <v>936</v>
      </c>
      <c r="G147" s="170" t="s">
        <v>228</v>
      </c>
      <c r="H147" s="171">
        <v>49.767000000000003</v>
      </c>
      <c r="I147" s="172"/>
      <c r="J147" s="173">
        <f>ROUND(I147*H147,2)</f>
        <v>0</v>
      </c>
      <c r="K147" s="169" t="s">
        <v>925</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2218</v>
      </c>
    </row>
    <row r="148" spans="1:65" s="13" customFormat="1" ht="11.25">
      <c r="B148" s="184"/>
      <c r="D148" s="180" t="s">
        <v>196</v>
      </c>
      <c r="E148" s="185" t="s">
        <v>1</v>
      </c>
      <c r="F148" s="186" t="s">
        <v>2219</v>
      </c>
      <c r="H148" s="187">
        <v>49.767000000000003</v>
      </c>
      <c r="I148" s="188"/>
      <c r="L148" s="184"/>
      <c r="M148" s="189"/>
      <c r="N148" s="190"/>
      <c r="O148" s="190"/>
      <c r="P148" s="190"/>
      <c r="Q148" s="190"/>
      <c r="R148" s="190"/>
      <c r="S148" s="190"/>
      <c r="T148" s="191"/>
      <c r="AT148" s="185" t="s">
        <v>196</v>
      </c>
      <c r="AU148" s="185" t="s">
        <v>88</v>
      </c>
      <c r="AV148" s="13" t="s">
        <v>88</v>
      </c>
      <c r="AW148" s="13" t="s">
        <v>36</v>
      </c>
      <c r="AX148" s="13" t="s">
        <v>86</v>
      </c>
      <c r="AY148" s="185" t="s">
        <v>184</v>
      </c>
    </row>
    <row r="149" spans="1:65" s="2" customFormat="1" ht="37.9" customHeight="1">
      <c r="A149" s="33"/>
      <c r="B149" s="166"/>
      <c r="C149" s="167" t="s">
        <v>185</v>
      </c>
      <c r="D149" s="167" t="s">
        <v>187</v>
      </c>
      <c r="E149" s="168" t="s">
        <v>939</v>
      </c>
      <c r="F149" s="169" t="s">
        <v>940</v>
      </c>
      <c r="G149" s="170" t="s">
        <v>228</v>
      </c>
      <c r="H149" s="171">
        <v>497.67</v>
      </c>
      <c r="I149" s="172"/>
      <c r="J149" s="173">
        <f>ROUND(I149*H149,2)</f>
        <v>0</v>
      </c>
      <c r="K149" s="169" t="s">
        <v>925</v>
      </c>
      <c r="L149" s="34"/>
      <c r="M149" s="174" t="s">
        <v>1</v>
      </c>
      <c r="N149" s="175" t="s">
        <v>44</v>
      </c>
      <c r="O149" s="59"/>
      <c r="P149" s="176">
        <f>O149*H149</f>
        <v>0</v>
      </c>
      <c r="Q149" s="176">
        <v>0</v>
      </c>
      <c r="R149" s="176">
        <f>Q149*H149</f>
        <v>0</v>
      </c>
      <c r="S149" s="176">
        <v>0</v>
      </c>
      <c r="T149" s="177">
        <f>S149*H149</f>
        <v>0</v>
      </c>
      <c r="U149" s="33"/>
      <c r="V149" s="33"/>
      <c r="W149" s="33"/>
      <c r="X149" s="33"/>
      <c r="Y149" s="33"/>
      <c r="Z149" s="33"/>
      <c r="AA149" s="33"/>
      <c r="AB149" s="33"/>
      <c r="AC149" s="33"/>
      <c r="AD149" s="33"/>
      <c r="AE149" s="33"/>
      <c r="AR149" s="178" t="s">
        <v>192</v>
      </c>
      <c r="AT149" s="178" t="s">
        <v>187</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2220</v>
      </c>
    </row>
    <row r="150" spans="1:65" s="13" customFormat="1" ht="11.25">
      <c r="B150" s="184"/>
      <c r="D150" s="180" t="s">
        <v>196</v>
      </c>
      <c r="E150" s="185" t="s">
        <v>1</v>
      </c>
      <c r="F150" s="186" t="s">
        <v>2221</v>
      </c>
      <c r="H150" s="187">
        <v>497.67</v>
      </c>
      <c r="I150" s="188"/>
      <c r="L150" s="184"/>
      <c r="M150" s="189"/>
      <c r="N150" s="190"/>
      <c r="O150" s="190"/>
      <c r="P150" s="190"/>
      <c r="Q150" s="190"/>
      <c r="R150" s="190"/>
      <c r="S150" s="190"/>
      <c r="T150" s="191"/>
      <c r="AT150" s="185" t="s">
        <v>196</v>
      </c>
      <c r="AU150" s="185" t="s">
        <v>88</v>
      </c>
      <c r="AV150" s="13" t="s">
        <v>88</v>
      </c>
      <c r="AW150" s="13" t="s">
        <v>36</v>
      </c>
      <c r="AX150" s="13" t="s">
        <v>86</v>
      </c>
      <c r="AY150" s="185" t="s">
        <v>184</v>
      </c>
    </row>
    <row r="151" spans="1:65" s="2" customFormat="1" ht="24.2" customHeight="1">
      <c r="A151" s="33"/>
      <c r="B151" s="166"/>
      <c r="C151" s="167" t="s">
        <v>220</v>
      </c>
      <c r="D151" s="167" t="s">
        <v>187</v>
      </c>
      <c r="E151" s="168" t="s">
        <v>943</v>
      </c>
      <c r="F151" s="169" t="s">
        <v>944</v>
      </c>
      <c r="G151" s="170" t="s">
        <v>200</v>
      </c>
      <c r="H151" s="171">
        <v>30</v>
      </c>
      <c r="I151" s="172"/>
      <c r="J151" s="173">
        <f>ROUND(I151*H151,2)</f>
        <v>0</v>
      </c>
      <c r="K151" s="169" t="s">
        <v>925</v>
      </c>
      <c r="L151" s="34"/>
      <c r="M151" s="174" t="s">
        <v>1</v>
      </c>
      <c r="N151" s="175" t="s">
        <v>44</v>
      </c>
      <c r="O151" s="59"/>
      <c r="P151" s="176">
        <f>O151*H151</f>
        <v>0</v>
      </c>
      <c r="Q151" s="176">
        <v>0</v>
      </c>
      <c r="R151" s="176">
        <f>Q151*H151</f>
        <v>0</v>
      </c>
      <c r="S151" s="176">
        <v>0</v>
      </c>
      <c r="T151" s="177">
        <f>S151*H151</f>
        <v>0</v>
      </c>
      <c r="U151" s="33"/>
      <c r="V151" s="33"/>
      <c r="W151" s="33"/>
      <c r="X151" s="33"/>
      <c r="Y151" s="33"/>
      <c r="Z151" s="33"/>
      <c r="AA151" s="33"/>
      <c r="AB151" s="33"/>
      <c r="AC151" s="33"/>
      <c r="AD151" s="33"/>
      <c r="AE151" s="33"/>
      <c r="AR151" s="178" t="s">
        <v>192</v>
      </c>
      <c r="AT151" s="178" t="s">
        <v>187</v>
      </c>
      <c r="AU151" s="178" t="s">
        <v>88</v>
      </c>
      <c r="AY151" s="18" t="s">
        <v>184</v>
      </c>
      <c r="BE151" s="179">
        <f>IF(N151="základní",J151,0)</f>
        <v>0</v>
      </c>
      <c r="BF151" s="179">
        <f>IF(N151="snížená",J151,0)</f>
        <v>0</v>
      </c>
      <c r="BG151" s="179">
        <f>IF(N151="zákl. přenesená",J151,0)</f>
        <v>0</v>
      </c>
      <c r="BH151" s="179">
        <f>IF(N151="sníž. přenesená",J151,0)</f>
        <v>0</v>
      </c>
      <c r="BI151" s="179">
        <f>IF(N151="nulová",J151,0)</f>
        <v>0</v>
      </c>
      <c r="BJ151" s="18" t="s">
        <v>86</v>
      </c>
      <c r="BK151" s="179">
        <f>ROUND(I151*H151,2)</f>
        <v>0</v>
      </c>
      <c r="BL151" s="18" t="s">
        <v>192</v>
      </c>
      <c r="BM151" s="178" t="s">
        <v>2222</v>
      </c>
    </row>
    <row r="152" spans="1:65" s="13" customFormat="1" ht="11.25">
      <c r="B152" s="184"/>
      <c r="D152" s="180" t="s">
        <v>196</v>
      </c>
      <c r="E152" s="185" t="s">
        <v>1</v>
      </c>
      <c r="F152" s="186" t="s">
        <v>2223</v>
      </c>
      <c r="H152" s="187">
        <v>30</v>
      </c>
      <c r="I152" s="188"/>
      <c r="L152" s="184"/>
      <c r="M152" s="189"/>
      <c r="N152" s="190"/>
      <c r="O152" s="190"/>
      <c r="P152" s="190"/>
      <c r="Q152" s="190"/>
      <c r="R152" s="190"/>
      <c r="S152" s="190"/>
      <c r="T152" s="191"/>
      <c r="AT152" s="185" t="s">
        <v>196</v>
      </c>
      <c r="AU152" s="185" t="s">
        <v>88</v>
      </c>
      <c r="AV152" s="13" t="s">
        <v>88</v>
      </c>
      <c r="AW152" s="13" t="s">
        <v>36</v>
      </c>
      <c r="AX152" s="13" t="s">
        <v>86</v>
      </c>
      <c r="AY152" s="185" t="s">
        <v>184</v>
      </c>
    </row>
    <row r="153" spans="1:65" s="2" customFormat="1" ht="24.2" customHeight="1">
      <c r="A153" s="33"/>
      <c r="B153" s="166"/>
      <c r="C153" s="167" t="s">
        <v>225</v>
      </c>
      <c r="D153" s="167" t="s">
        <v>187</v>
      </c>
      <c r="E153" s="168" t="s">
        <v>2224</v>
      </c>
      <c r="F153" s="169" t="s">
        <v>2225</v>
      </c>
      <c r="G153" s="170" t="s">
        <v>228</v>
      </c>
      <c r="H153" s="171">
        <v>1.476</v>
      </c>
      <c r="I153" s="172"/>
      <c r="J153" s="173">
        <f>ROUND(I153*H153,2)</f>
        <v>0</v>
      </c>
      <c r="K153" s="169" t="s">
        <v>925</v>
      </c>
      <c r="L153" s="34"/>
      <c r="M153" s="174" t="s">
        <v>1</v>
      </c>
      <c r="N153" s="175"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192</v>
      </c>
      <c r="AT153" s="178" t="s">
        <v>187</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2226</v>
      </c>
    </row>
    <row r="154" spans="1:65" s="13" customFormat="1" ht="11.25">
      <c r="B154" s="184"/>
      <c r="D154" s="180" t="s">
        <v>196</v>
      </c>
      <c r="E154" s="185" t="s">
        <v>1</v>
      </c>
      <c r="F154" s="186" t="s">
        <v>2227</v>
      </c>
      <c r="H154" s="187">
        <v>1.476</v>
      </c>
      <c r="I154" s="188"/>
      <c r="L154" s="184"/>
      <c r="M154" s="189"/>
      <c r="N154" s="190"/>
      <c r="O154" s="190"/>
      <c r="P154" s="190"/>
      <c r="Q154" s="190"/>
      <c r="R154" s="190"/>
      <c r="S154" s="190"/>
      <c r="T154" s="191"/>
      <c r="AT154" s="185" t="s">
        <v>196</v>
      </c>
      <c r="AU154" s="185" t="s">
        <v>88</v>
      </c>
      <c r="AV154" s="13" t="s">
        <v>88</v>
      </c>
      <c r="AW154" s="13" t="s">
        <v>36</v>
      </c>
      <c r="AX154" s="13" t="s">
        <v>86</v>
      </c>
      <c r="AY154" s="185" t="s">
        <v>184</v>
      </c>
    </row>
    <row r="155" spans="1:65" s="2" customFormat="1" ht="14.45" customHeight="1">
      <c r="A155" s="33"/>
      <c r="B155" s="166"/>
      <c r="C155" s="167" t="s">
        <v>217</v>
      </c>
      <c r="D155" s="167" t="s">
        <v>187</v>
      </c>
      <c r="E155" s="168" t="s">
        <v>947</v>
      </c>
      <c r="F155" s="169" t="s">
        <v>948</v>
      </c>
      <c r="G155" s="170" t="s">
        <v>228</v>
      </c>
      <c r="H155" s="171">
        <v>59.767000000000003</v>
      </c>
      <c r="I155" s="172"/>
      <c r="J155" s="173">
        <f>ROUND(I155*H155,2)</f>
        <v>0</v>
      </c>
      <c r="K155" s="169" t="s">
        <v>925</v>
      </c>
      <c r="L155" s="34"/>
      <c r="M155" s="174" t="s">
        <v>1</v>
      </c>
      <c r="N155" s="175" t="s">
        <v>44</v>
      </c>
      <c r="O155" s="59"/>
      <c r="P155" s="176">
        <f>O155*H155</f>
        <v>0</v>
      </c>
      <c r="Q155" s="176">
        <v>0</v>
      </c>
      <c r="R155" s="176">
        <f>Q155*H155</f>
        <v>0</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2228</v>
      </c>
    </row>
    <row r="156" spans="1:65" s="2" customFormat="1" ht="24.2" customHeight="1">
      <c r="A156" s="33"/>
      <c r="B156" s="166"/>
      <c r="C156" s="167" t="s">
        <v>233</v>
      </c>
      <c r="D156" s="167" t="s">
        <v>187</v>
      </c>
      <c r="E156" s="168" t="s">
        <v>950</v>
      </c>
      <c r="F156" s="169" t="s">
        <v>951</v>
      </c>
      <c r="G156" s="170" t="s">
        <v>228</v>
      </c>
      <c r="H156" s="171">
        <v>10</v>
      </c>
      <c r="I156" s="172"/>
      <c r="J156" s="173">
        <f>ROUND(I156*H156,2)</f>
        <v>0</v>
      </c>
      <c r="K156" s="169" t="s">
        <v>925</v>
      </c>
      <c r="L156" s="34"/>
      <c r="M156" s="174" t="s">
        <v>1</v>
      </c>
      <c r="N156" s="175" t="s">
        <v>44</v>
      </c>
      <c r="O156" s="59"/>
      <c r="P156" s="176">
        <f>O156*H156</f>
        <v>0</v>
      </c>
      <c r="Q156" s="176">
        <v>0</v>
      </c>
      <c r="R156" s="176">
        <f>Q156*H156</f>
        <v>0</v>
      </c>
      <c r="S156" s="176">
        <v>0</v>
      </c>
      <c r="T156" s="177">
        <f>S156*H156</f>
        <v>0</v>
      </c>
      <c r="U156" s="33"/>
      <c r="V156" s="33"/>
      <c r="W156" s="33"/>
      <c r="X156" s="33"/>
      <c r="Y156" s="33"/>
      <c r="Z156" s="33"/>
      <c r="AA156" s="33"/>
      <c r="AB156" s="33"/>
      <c r="AC156" s="33"/>
      <c r="AD156" s="33"/>
      <c r="AE156" s="33"/>
      <c r="AR156" s="178" t="s">
        <v>192</v>
      </c>
      <c r="AT156" s="178" t="s">
        <v>187</v>
      </c>
      <c r="AU156" s="178" t="s">
        <v>88</v>
      </c>
      <c r="AY156" s="18" t="s">
        <v>184</v>
      </c>
      <c r="BE156" s="179">
        <f>IF(N156="základní",J156,0)</f>
        <v>0</v>
      </c>
      <c r="BF156" s="179">
        <f>IF(N156="snížená",J156,0)</f>
        <v>0</v>
      </c>
      <c r="BG156" s="179">
        <f>IF(N156="zákl. přenesená",J156,0)</f>
        <v>0</v>
      </c>
      <c r="BH156" s="179">
        <f>IF(N156="sníž. přenesená",J156,0)</f>
        <v>0</v>
      </c>
      <c r="BI156" s="179">
        <f>IF(N156="nulová",J156,0)</f>
        <v>0</v>
      </c>
      <c r="BJ156" s="18" t="s">
        <v>86</v>
      </c>
      <c r="BK156" s="179">
        <f>ROUND(I156*H156,2)</f>
        <v>0</v>
      </c>
      <c r="BL156" s="18" t="s">
        <v>192</v>
      </c>
      <c r="BM156" s="178" t="s">
        <v>2229</v>
      </c>
    </row>
    <row r="157" spans="1:65" s="12" customFormat="1" ht="22.9" customHeight="1">
      <c r="B157" s="153"/>
      <c r="D157" s="154" t="s">
        <v>78</v>
      </c>
      <c r="E157" s="164" t="s">
        <v>102</v>
      </c>
      <c r="F157" s="164" t="s">
        <v>954</v>
      </c>
      <c r="I157" s="156"/>
      <c r="J157" s="165">
        <f>BK157</f>
        <v>0</v>
      </c>
      <c r="L157" s="153"/>
      <c r="M157" s="158"/>
      <c r="N157" s="159"/>
      <c r="O157" s="159"/>
      <c r="P157" s="160">
        <f>SUM(P158:P160)</f>
        <v>0</v>
      </c>
      <c r="Q157" s="159"/>
      <c r="R157" s="160">
        <f>SUM(R158:R160)</f>
        <v>12.247399999999999</v>
      </c>
      <c r="S157" s="159"/>
      <c r="T157" s="161">
        <f>SUM(T158:T160)</f>
        <v>0</v>
      </c>
      <c r="AR157" s="154" t="s">
        <v>86</v>
      </c>
      <c r="AT157" s="162" t="s">
        <v>78</v>
      </c>
      <c r="AU157" s="162" t="s">
        <v>86</v>
      </c>
      <c r="AY157" s="154" t="s">
        <v>184</v>
      </c>
      <c r="BK157" s="163">
        <f>SUM(BK158:BK160)</f>
        <v>0</v>
      </c>
    </row>
    <row r="158" spans="1:65" s="2" customFormat="1" ht="24.2" customHeight="1">
      <c r="A158" s="33"/>
      <c r="B158" s="166"/>
      <c r="C158" s="167" t="s">
        <v>239</v>
      </c>
      <c r="D158" s="167" t="s">
        <v>187</v>
      </c>
      <c r="E158" s="168" t="s">
        <v>955</v>
      </c>
      <c r="F158" s="169" t="s">
        <v>956</v>
      </c>
      <c r="G158" s="170" t="s">
        <v>286</v>
      </c>
      <c r="H158" s="171">
        <v>4</v>
      </c>
      <c r="I158" s="172"/>
      <c r="J158" s="173">
        <f>ROUND(I158*H158,2)</f>
        <v>0</v>
      </c>
      <c r="K158" s="169" t="s">
        <v>925</v>
      </c>
      <c r="L158" s="34"/>
      <c r="M158" s="174" t="s">
        <v>1</v>
      </c>
      <c r="N158" s="175" t="s">
        <v>44</v>
      </c>
      <c r="O158" s="59"/>
      <c r="P158" s="176">
        <f>O158*H158</f>
        <v>0</v>
      </c>
      <c r="Q158" s="176">
        <v>0.25685000000000002</v>
      </c>
      <c r="R158" s="176">
        <f>Q158*H158</f>
        <v>1.0274000000000001</v>
      </c>
      <c r="S158" s="176">
        <v>0</v>
      </c>
      <c r="T158" s="177">
        <f>S158*H158</f>
        <v>0</v>
      </c>
      <c r="U158" s="33"/>
      <c r="V158" s="33"/>
      <c r="W158" s="33"/>
      <c r="X158" s="33"/>
      <c r="Y158" s="33"/>
      <c r="Z158" s="33"/>
      <c r="AA158" s="33"/>
      <c r="AB158" s="33"/>
      <c r="AC158" s="33"/>
      <c r="AD158" s="33"/>
      <c r="AE158" s="33"/>
      <c r="AR158" s="178" t="s">
        <v>192</v>
      </c>
      <c r="AT158" s="178" t="s">
        <v>187</v>
      </c>
      <c r="AU158" s="178" t="s">
        <v>88</v>
      </c>
      <c r="AY158" s="18" t="s">
        <v>184</v>
      </c>
      <c r="BE158" s="179">
        <f>IF(N158="základní",J158,0)</f>
        <v>0</v>
      </c>
      <c r="BF158" s="179">
        <f>IF(N158="snížená",J158,0)</f>
        <v>0</v>
      </c>
      <c r="BG158" s="179">
        <f>IF(N158="zákl. přenesená",J158,0)</f>
        <v>0</v>
      </c>
      <c r="BH158" s="179">
        <f>IF(N158="sníž. přenesená",J158,0)</f>
        <v>0</v>
      </c>
      <c r="BI158" s="179">
        <f>IF(N158="nulová",J158,0)</f>
        <v>0</v>
      </c>
      <c r="BJ158" s="18" t="s">
        <v>86</v>
      </c>
      <c r="BK158" s="179">
        <f>ROUND(I158*H158,2)</f>
        <v>0</v>
      </c>
      <c r="BL158" s="18" t="s">
        <v>192</v>
      </c>
      <c r="BM158" s="178" t="s">
        <v>2230</v>
      </c>
    </row>
    <row r="159" spans="1:65" s="2" customFormat="1" ht="14.45" customHeight="1">
      <c r="A159" s="33"/>
      <c r="B159" s="166"/>
      <c r="C159" s="200" t="s">
        <v>244</v>
      </c>
      <c r="D159" s="200" t="s">
        <v>213</v>
      </c>
      <c r="E159" s="201" t="s">
        <v>1140</v>
      </c>
      <c r="F159" s="202" t="s">
        <v>1141</v>
      </c>
      <c r="G159" s="203" t="s">
        <v>960</v>
      </c>
      <c r="H159" s="204">
        <v>2</v>
      </c>
      <c r="I159" s="205"/>
      <c r="J159" s="206">
        <f>ROUND(I159*H159,2)</f>
        <v>0</v>
      </c>
      <c r="K159" s="202" t="s">
        <v>1</v>
      </c>
      <c r="L159" s="207"/>
      <c r="M159" s="208" t="s">
        <v>1</v>
      </c>
      <c r="N159" s="209" t="s">
        <v>44</v>
      </c>
      <c r="O159" s="59"/>
      <c r="P159" s="176">
        <f>O159*H159</f>
        <v>0</v>
      </c>
      <c r="Q159" s="176">
        <v>2.46</v>
      </c>
      <c r="R159" s="176">
        <f>Q159*H159</f>
        <v>4.92</v>
      </c>
      <c r="S159" s="176">
        <v>0</v>
      </c>
      <c r="T159" s="177">
        <f>S159*H159</f>
        <v>0</v>
      </c>
      <c r="U159" s="33"/>
      <c r="V159" s="33"/>
      <c r="W159" s="33"/>
      <c r="X159" s="33"/>
      <c r="Y159" s="33"/>
      <c r="Z159" s="33"/>
      <c r="AA159" s="33"/>
      <c r="AB159" s="33"/>
      <c r="AC159" s="33"/>
      <c r="AD159" s="33"/>
      <c r="AE159" s="33"/>
      <c r="AR159" s="178" t="s">
        <v>217</v>
      </c>
      <c r="AT159" s="178" t="s">
        <v>213</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2231</v>
      </c>
    </row>
    <row r="160" spans="1:65" s="2" customFormat="1" ht="14.45" customHeight="1">
      <c r="A160" s="33"/>
      <c r="B160" s="166"/>
      <c r="C160" s="200" t="s">
        <v>249</v>
      </c>
      <c r="D160" s="200" t="s">
        <v>213</v>
      </c>
      <c r="E160" s="201" t="s">
        <v>958</v>
      </c>
      <c r="F160" s="202" t="s">
        <v>959</v>
      </c>
      <c r="G160" s="203" t="s">
        <v>960</v>
      </c>
      <c r="H160" s="204">
        <v>2</v>
      </c>
      <c r="I160" s="205"/>
      <c r="J160" s="206">
        <f>ROUND(I160*H160,2)</f>
        <v>0</v>
      </c>
      <c r="K160" s="202" t="s">
        <v>1</v>
      </c>
      <c r="L160" s="207"/>
      <c r="M160" s="208" t="s">
        <v>1</v>
      </c>
      <c r="N160" s="209" t="s">
        <v>44</v>
      </c>
      <c r="O160" s="59"/>
      <c r="P160" s="176">
        <f>O160*H160</f>
        <v>0</v>
      </c>
      <c r="Q160" s="176">
        <v>3.15</v>
      </c>
      <c r="R160" s="176">
        <f>Q160*H160</f>
        <v>6.3</v>
      </c>
      <c r="S160" s="176">
        <v>0</v>
      </c>
      <c r="T160" s="177">
        <f>S160*H160</f>
        <v>0</v>
      </c>
      <c r="U160" s="33"/>
      <c r="V160" s="33"/>
      <c r="W160" s="33"/>
      <c r="X160" s="33"/>
      <c r="Y160" s="33"/>
      <c r="Z160" s="33"/>
      <c r="AA160" s="33"/>
      <c r="AB160" s="33"/>
      <c r="AC160" s="33"/>
      <c r="AD160" s="33"/>
      <c r="AE160" s="33"/>
      <c r="AR160" s="178" t="s">
        <v>217</v>
      </c>
      <c r="AT160" s="178" t="s">
        <v>213</v>
      </c>
      <c r="AU160" s="178" t="s">
        <v>88</v>
      </c>
      <c r="AY160" s="18" t="s">
        <v>184</v>
      </c>
      <c r="BE160" s="179">
        <f>IF(N160="základní",J160,0)</f>
        <v>0</v>
      </c>
      <c r="BF160" s="179">
        <f>IF(N160="snížená",J160,0)</f>
        <v>0</v>
      </c>
      <c r="BG160" s="179">
        <f>IF(N160="zákl. přenesená",J160,0)</f>
        <v>0</v>
      </c>
      <c r="BH160" s="179">
        <f>IF(N160="sníž. přenesená",J160,0)</f>
        <v>0</v>
      </c>
      <c r="BI160" s="179">
        <f>IF(N160="nulová",J160,0)</f>
        <v>0</v>
      </c>
      <c r="BJ160" s="18" t="s">
        <v>86</v>
      </c>
      <c r="BK160" s="179">
        <f>ROUND(I160*H160,2)</f>
        <v>0</v>
      </c>
      <c r="BL160" s="18" t="s">
        <v>192</v>
      </c>
      <c r="BM160" s="178" t="s">
        <v>2232</v>
      </c>
    </row>
    <row r="161" spans="1:65" s="12" customFormat="1" ht="22.9" customHeight="1">
      <c r="B161" s="153"/>
      <c r="D161" s="154" t="s">
        <v>78</v>
      </c>
      <c r="E161" s="164" t="s">
        <v>192</v>
      </c>
      <c r="F161" s="164" t="s">
        <v>962</v>
      </c>
      <c r="I161" s="156"/>
      <c r="J161" s="165">
        <f>BK161</f>
        <v>0</v>
      </c>
      <c r="L161" s="153"/>
      <c r="M161" s="158"/>
      <c r="N161" s="159"/>
      <c r="O161" s="159"/>
      <c r="P161" s="160">
        <f>SUM(P162:P168)</f>
        <v>0</v>
      </c>
      <c r="Q161" s="159"/>
      <c r="R161" s="160">
        <f>SUM(R162:R168)</f>
        <v>106.19717246000002</v>
      </c>
      <c r="S161" s="159"/>
      <c r="T161" s="161">
        <f>SUM(T162:T168)</f>
        <v>0</v>
      </c>
      <c r="AR161" s="154" t="s">
        <v>86</v>
      </c>
      <c r="AT161" s="162" t="s">
        <v>78</v>
      </c>
      <c r="AU161" s="162" t="s">
        <v>86</v>
      </c>
      <c r="AY161" s="154" t="s">
        <v>184</v>
      </c>
      <c r="BK161" s="163">
        <f>SUM(BK162:BK168)</f>
        <v>0</v>
      </c>
    </row>
    <row r="162" spans="1:65" s="2" customFormat="1" ht="24.2" customHeight="1">
      <c r="A162" s="33"/>
      <c r="B162" s="166"/>
      <c r="C162" s="167" t="s">
        <v>254</v>
      </c>
      <c r="D162" s="167" t="s">
        <v>187</v>
      </c>
      <c r="E162" s="168" t="s">
        <v>963</v>
      </c>
      <c r="F162" s="169" t="s">
        <v>964</v>
      </c>
      <c r="G162" s="170" t="s">
        <v>200</v>
      </c>
      <c r="H162" s="171">
        <v>18.106000000000002</v>
      </c>
      <c r="I162" s="172"/>
      <c r="J162" s="173">
        <f>ROUND(I162*H162,2)</f>
        <v>0</v>
      </c>
      <c r="K162" s="169" t="s">
        <v>925</v>
      </c>
      <c r="L162" s="34"/>
      <c r="M162" s="174" t="s">
        <v>1</v>
      </c>
      <c r="N162" s="175" t="s">
        <v>44</v>
      </c>
      <c r="O162" s="59"/>
      <c r="P162" s="176">
        <f>O162*H162</f>
        <v>0</v>
      </c>
      <c r="Q162" s="176">
        <v>0.34190999999999999</v>
      </c>
      <c r="R162" s="176">
        <f>Q162*H162</f>
        <v>6.1906224600000002</v>
      </c>
      <c r="S162" s="176">
        <v>0</v>
      </c>
      <c r="T162" s="177">
        <f>S162*H162</f>
        <v>0</v>
      </c>
      <c r="U162" s="33"/>
      <c r="V162" s="33"/>
      <c r="W162" s="33"/>
      <c r="X162" s="33"/>
      <c r="Y162" s="33"/>
      <c r="Z162" s="33"/>
      <c r="AA162" s="33"/>
      <c r="AB162" s="33"/>
      <c r="AC162" s="33"/>
      <c r="AD162" s="33"/>
      <c r="AE162" s="33"/>
      <c r="AR162" s="178" t="s">
        <v>192</v>
      </c>
      <c r="AT162" s="178" t="s">
        <v>187</v>
      </c>
      <c r="AU162" s="178" t="s">
        <v>88</v>
      </c>
      <c r="AY162" s="18" t="s">
        <v>184</v>
      </c>
      <c r="BE162" s="179">
        <f>IF(N162="základní",J162,0)</f>
        <v>0</v>
      </c>
      <c r="BF162" s="179">
        <f>IF(N162="snížená",J162,0)</f>
        <v>0</v>
      </c>
      <c r="BG162" s="179">
        <f>IF(N162="zákl. přenesená",J162,0)</f>
        <v>0</v>
      </c>
      <c r="BH162" s="179">
        <f>IF(N162="sníž. přenesená",J162,0)</f>
        <v>0</v>
      </c>
      <c r="BI162" s="179">
        <f>IF(N162="nulová",J162,0)</f>
        <v>0</v>
      </c>
      <c r="BJ162" s="18" t="s">
        <v>86</v>
      </c>
      <c r="BK162" s="179">
        <f>ROUND(I162*H162,2)</f>
        <v>0</v>
      </c>
      <c r="BL162" s="18" t="s">
        <v>192</v>
      </c>
      <c r="BM162" s="178" t="s">
        <v>2233</v>
      </c>
    </row>
    <row r="163" spans="1:65" s="13" customFormat="1" ht="11.25">
      <c r="B163" s="184"/>
      <c r="D163" s="180" t="s">
        <v>196</v>
      </c>
      <c r="E163" s="185" t="s">
        <v>1</v>
      </c>
      <c r="F163" s="186" t="s">
        <v>2234</v>
      </c>
      <c r="H163" s="187">
        <v>18.105599999999999</v>
      </c>
      <c r="I163" s="188"/>
      <c r="L163" s="184"/>
      <c r="M163" s="189"/>
      <c r="N163" s="190"/>
      <c r="O163" s="190"/>
      <c r="P163" s="190"/>
      <c r="Q163" s="190"/>
      <c r="R163" s="190"/>
      <c r="S163" s="190"/>
      <c r="T163" s="191"/>
      <c r="AT163" s="185" t="s">
        <v>196</v>
      </c>
      <c r="AU163" s="185" t="s">
        <v>88</v>
      </c>
      <c r="AV163" s="13" t="s">
        <v>88</v>
      </c>
      <c r="AW163" s="13" t="s">
        <v>36</v>
      </c>
      <c r="AX163" s="13" t="s">
        <v>86</v>
      </c>
      <c r="AY163" s="185" t="s">
        <v>184</v>
      </c>
    </row>
    <row r="164" spans="1:65" s="2" customFormat="1" ht="24.2" customHeight="1">
      <c r="A164" s="33"/>
      <c r="B164" s="166"/>
      <c r="C164" s="167" t="s">
        <v>262</v>
      </c>
      <c r="D164" s="167" t="s">
        <v>187</v>
      </c>
      <c r="E164" s="168" t="s">
        <v>967</v>
      </c>
      <c r="F164" s="169" t="s">
        <v>968</v>
      </c>
      <c r="G164" s="170" t="s">
        <v>228</v>
      </c>
      <c r="H164" s="171">
        <v>40.819000000000003</v>
      </c>
      <c r="I164" s="172"/>
      <c r="J164" s="173">
        <f>ROUND(I164*H164,2)</f>
        <v>0</v>
      </c>
      <c r="K164" s="169" t="s">
        <v>925</v>
      </c>
      <c r="L164" s="34"/>
      <c r="M164" s="174" t="s">
        <v>1</v>
      </c>
      <c r="N164" s="175" t="s">
        <v>44</v>
      </c>
      <c r="O164" s="59"/>
      <c r="P164" s="176">
        <f>O164*H164</f>
        <v>0</v>
      </c>
      <c r="Q164" s="176">
        <v>2.4500000000000002</v>
      </c>
      <c r="R164" s="176">
        <f>Q164*H164</f>
        <v>100.00655000000002</v>
      </c>
      <c r="S164" s="176">
        <v>0</v>
      </c>
      <c r="T164" s="177">
        <f>S164*H164</f>
        <v>0</v>
      </c>
      <c r="U164" s="33"/>
      <c r="V164" s="33"/>
      <c r="W164" s="33"/>
      <c r="X164" s="33"/>
      <c r="Y164" s="33"/>
      <c r="Z164" s="33"/>
      <c r="AA164" s="33"/>
      <c r="AB164" s="33"/>
      <c r="AC164" s="33"/>
      <c r="AD164" s="33"/>
      <c r="AE164" s="33"/>
      <c r="AR164" s="178" t="s">
        <v>192</v>
      </c>
      <c r="AT164" s="178" t="s">
        <v>187</v>
      </c>
      <c r="AU164" s="178" t="s">
        <v>88</v>
      </c>
      <c r="AY164" s="18" t="s">
        <v>184</v>
      </c>
      <c r="BE164" s="179">
        <f>IF(N164="základní",J164,0)</f>
        <v>0</v>
      </c>
      <c r="BF164" s="179">
        <f>IF(N164="snížená",J164,0)</f>
        <v>0</v>
      </c>
      <c r="BG164" s="179">
        <f>IF(N164="zákl. přenesená",J164,0)</f>
        <v>0</v>
      </c>
      <c r="BH164" s="179">
        <f>IF(N164="sníž. přenesená",J164,0)</f>
        <v>0</v>
      </c>
      <c r="BI164" s="179">
        <f>IF(N164="nulová",J164,0)</f>
        <v>0</v>
      </c>
      <c r="BJ164" s="18" t="s">
        <v>86</v>
      </c>
      <c r="BK164" s="179">
        <f>ROUND(I164*H164,2)</f>
        <v>0</v>
      </c>
      <c r="BL164" s="18" t="s">
        <v>192</v>
      </c>
      <c r="BM164" s="178" t="s">
        <v>2235</v>
      </c>
    </row>
    <row r="165" spans="1:65" s="13" customFormat="1" ht="11.25">
      <c r="B165" s="184"/>
      <c r="D165" s="180" t="s">
        <v>196</v>
      </c>
      <c r="E165" s="185" t="s">
        <v>1</v>
      </c>
      <c r="F165" s="186" t="s">
        <v>2214</v>
      </c>
      <c r="H165" s="187">
        <v>28.513999999999999</v>
      </c>
      <c r="I165" s="188"/>
      <c r="L165" s="184"/>
      <c r="M165" s="189"/>
      <c r="N165" s="190"/>
      <c r="O165" s="190"/>
      <c r="P165" s="190"/>
      <c r="Q165" s="190"/>
      <c r="R165" s="190"/>
      <c r="S165" s="190"/>
      <c r="T165" s="191"/>
      <c r="AT165" s="185" t="s">
        <v>196</v>
      </c>
      <c r="AU165" s="185" t="s">
        <v>88</v>
      </c>
      <c r="AV165" s="13" t="s">
        <v>88</v>
      </c>
      <c r="AW165" s="13" t="s">
        <v>36</v>
      </c>
      <c r="AX165" s="13" t="s">
        <v>79</v>
      </c>
      <c r="AY165" s="185" t="s">
        <v>184</v>
      </c>
    </row>
    <row r="166" spans="1:65" s="13" customFormat="1" ht="11.25">
      <c r="B166" s="184"/>
      <c r="D166" s="180" t="s">
        <v>196</v>
      </c>
      <c r="E166" s="185" t="s">
        <v>1</v>
      </c>
      <c r="F166" s="186" t="s">
        <v>2215</v>
      </c>
      <c r="H166" s="187">
        <v>3.7290000000000001</v>
      </c>
      <c r="I166" s="188"/>
      <c r="L166" s="184"/>
      <c r="M166" s="189"/>
      <c r="N166" s="190"/>
      <c r="O166" s="190"/>
      <c r="P166" s="190"/>
      <c r="Q166" s="190"/>
      <c r="R166" s="190"/>
      <c r="S166" s="190"/>
      <c r="T166" s="191"/>
      <c r="AT166" s="185" t="s">
        <v>196</v>
      </c>
      <c r="AU166" s="185" t="s">
        <v>88</v>
      </c>
      <c r="AV166" s="13" t="s">
        <v>88</v>
      </c>
      <c r="AW166" s="13" t="s">
        <v>36</v>
      </c>
      <c r="AX166" s="13" t="s">
        <v>79</v>
      </c>
      <c r="AY166" s="185" t="s">
        <v>184</v>
      </c>
    </row>
    <row r="167" spans="1:65" s="13" customFormat="1" ht="11.25">
      <c r="B167" s="184"/>
      <c r="D167" s="180" t="s">
        <v>196</v>
      </c>
      <c r="E167" s="185" t="s">
        <v>1</v>
      </c>
      <c r="F167" s="186" t="s">
        <v>2236</v>
      </c>
      <c r="H167" s="187">
        <v>8.5755999999999997</v>
      </c>
      <c r="I167" s="188"/>
      <c r="L167" s="184"/>
      <c r="M167" s="189"/>
      <c r="N167" s="190"/>
      <c r="O167" s="190"/>
      <c r="P167" s="190"/>
      <c r="Q167" s="190"/>
      <c r="R167" s="190"/>
      <c r="S167" s="190"/>
      <c r="T167" s="191"/>
      <c r="AT167" s="185" t="s">
        <v>196</v>
      </c>
      <c r="AU167" s="185" t="s">
        <v>88</v>
      </c>
      <c r="AV167" s="13" t="s">
        <v>88</v>
      </c>
      <c r="AW167" s="13" t="s">
        <v>36</v>
      </c>
      <c r="AX167" s="13" t="s">
        <v>79</v>
      </c>
      <c r="AY167" s="185" t="s">
        <v>184</v>
      </c>
    </row>
    <row r="168" spans="1:65" s="14" customFormat="1" ht="11.25">
      <c r="B168" s="192"/>
      <c r="D168" s="180" t="s">
        <v>196</v>
      </c>
      <c r="E168" s="193" t="s">
        <v>1</v>
      </c>
      <c r="F168" s="194" t="s">
        <v>212</v>
      </c>
      <c r="H168" s="195">
        <v>40.818600000000004</v>
      </c>
      <c r="I168" s="196"/>
      <c r="L168" s="192"/>
      <c r="M168" s="197"/>
      <c r="N168" s="198"/>
      <c r="O168" s="198"/>
      <c r="P168" s="198"/>
      <c r="Q168" s="198"/>
      <c r="R168" s="198"/>
      <c r="S168" s="198"/>
      <c r="T168" s="199"/>
      <c r="AT168" s="193" t="s">
        <v>196</v>
      </c>
      <c r="AU168" s="193" t="s">
        <v>88</v>
      </c>
      <c r="AV168" s="14" t="s">
        <v>192</v>
      </c>
      <c r="AW168" s="14" t="s">
        <v>36</v>
      </c>
      <c r="AX168" s="14" t="s">
        <v>86</v>
      </c>
      <c r="AY168" s="193" t="s">
        <v>184</v>
      </c>
    </row>
    <row r="169" spans="1:65" s="12" customFormat="1" ht="22.9" customHeight="1">
      <c r="B169" s="153"/>
      <c r="D169" s="154" t="s">
        <v>78</v>
      </c>
      <c r="E169" s="164" t="s">
        <v>220</v>
      </c>
      <c r="F169" s="164" t="s">
        <v>972</v>
      </c>
      <c r="I169" s="156"/>
      <c r="J169" s="165">
        <f>BK169</f>
        <v>0</v>
      </c>
      <c r="L169" s="153"/>
      <c r="M169" s="158"/>
      <c r="N169" s="159"/>
      <c r="O169" s="159"/>
      <c r="P169" s="160">
        <f>SUM(P170:P173)</f>
        <v>0</v>
      </c>
      <c r="Q169" s="159"/>
      <c r="R169" s="160">
        <f>SUM(R170:R173)</f>
        <v>8.5747199999999992E-3</v>
      </c>
      <c r="S169" s="159"/>
      <c r="T169" s="161">
        <f>SUM(T170:T173)</f>
        <v>0</v>
      </c>
      <c r="AR169" s="154" t="s">
        <v>86</v>
      </c>
      <c r="AT169" s="162" t="s">
        <v>78</v>
      </c>
      <c r="AU169" s="162" t="s">
        <v>86</v>
      </c>
      <c r="AY169" s="154" t="s">
        <v>184</v>
      </c>
      <c r="BK169" s="163">
        <f>SUM(BK170:BK173)</f>
        <v>0</v>
      </c>
    </row>
    <row r="170" spans="1:65" s="2" customFormat="1" ht="24.2" customHeight="1">
      <c r="A170" s="33"/>
      <c r="B170" s="166"/>
      <c r="C170" s="167" t="s">
        <v>8</v>
      </c>
      <c r="D170" s="167" t="s">
        <v>187</v>
      </c>
      <c r="E170" s="168" t="s">
        <v>973</v>
      </c>
      <c r="F170" s="169" t="s">
        <v>974</v>
      </c>
      <c r="G170" s="170" t="s">
        <v>200</v>
      </c>
      <c r="H170" s="171">
        <v>15.311999999999999</v>
      </c>
      <c r="I170" s="172"/>
      <c r="J170" s="173">
        <f>ROUND(I170*H170,2)</f>
        <v>0</v>
      </c>
      <c r="K170" s="169" t="s">
        <v>925</v>
      </c>
      <c r="L170" s="34"/>
      <c r="M170" s="174" t="s">
        <v>1</v>
      </c>
      <c r="N170" s="175" t="s">
        <v>44</v>
      </c>
      <c r="O170" s="59"/>
      <c r="P170" s="176">
        <f>O170*H170</f>
        <v>0</v>
      </c>
      <c r="Q170" s="176">
        <v>5.5999999999999995E-4</v>
      </c>
      <c r="R170" s="176">
        <f>Q170*H170</f>
        <v>8.5747199999999992E-3</v>
      </c>
      <c r="S170" s="176">
        <v>0</v>
      </c>
      <c r="T170" s="177">
        <f>S170*H170</f>
        <v>0</v>
      </c>
      <c r="U170" s="33"/>
      <c r="V170" s="33"/>
      <c r="W170" s="33"/>
      <c r="X170" s="33"/>
      <c r="Y170" s="33"/>
      <c r="Z170" s="33"/>
      <c r="AA170" s="33"/>
      <c r="AB170" s="33"/>
      <c r="AC170" s="33"/>
      <c r="AD170" s="33"/>
      <c r="AE170" s="33"/>
      <c r="AR170" s="178" t="s">
        <v>192</v>
      </c>
      <c r="AT170" s="178" t="s">
        <v>187</v>
      </c>
      <c r="AU170" s="178" t="s">
        <v>88</v>
      </c>
      <c r="AY170" s="18" t="s">
        <v>184</v>
      </c>
      <c r="BE170" s="179">
        <f>IF(N170="základní",J170,0)</f>
        <v>0</v>
      </c>
      <c r="BF170" s="179">
        <f>IF(N170="snížená",J170,0)</f>
        <v>0</v>
      </c>
      <c r="BG170" s="179">
        <f>IF(N170="zákl. přenesená",J170,0)</f>
        <v>0</v>
      </c>
      <c r="BH170" s="179">
        <f>IF(N170="sníž. přenesená",J170,0)</f>
        <v>0</v>
      </c>
      <c r="BI170" s="179">
        <f>IF(N170="nulová",J170,0)</f>
        <v>0</v>
      </c>
      <c r="BJ170" s="18" t="s">
        <v>86</v>
      </c>
      <c r="BK170" s="179">
        <f>ROUND(I170*H170,2)</f>
        <v>0</v>
      </c>
      <c r="BL170" s="18" t="s">
        <v>192</v>
      </c>
      <c r="BM170" s="178" t="s">
        <v>2237</v>
      </c>
    </row>
    <row r="171" spans="1:65" s="13" customFormat="1" ht="11.25">
      <c r="B171" s="184"/>
      <c r="D171" s="180" t="s">
        <v>196</v>
      </c>
      <c r="E171" s="185" t="s">
        <v>1</v>
      </c>
      <c r="F171" s="186" t="s">
        <v>2238</v>
      </c>
      <c r="H171" s="187">
        <v>11.952</v>
      </c>
      <c r="I171" s="188"/>
      <c r="L171" s="184"/>
      <c r="M171" s="189"/>
      <c r="N171" s="190"/>
      <c r="O171" s="190"/>
      <c r="P171" s="190"/>
      <c r="Q171" s="190"/>
      <c r="R171" s="190"/>
      <c r="S171" s="190"/>
      <c r="T171" s="191"/>
      <c r="AT171" s="185" t="s">
        <v>196</v>
      </c>
      <c r="AU171" s="185" t="s">
        <v>88</v>
      </c>
      <c r="AV171" s="13" t="s">
        <v>88</v>
      </c>
      <c r="AW171" s="13" t="s">
        <v>36</v>
      </c>
      <c r="AX171" s="13" t="s">
        <v>79</v>
      </c>
      <c r="AY171" s="185" t="s">
        <v>184</v>
      </c>
    </row>
    <row r="172" spans="1:65" s="13" customFormat="1" ht="11.25">
      <c r="B172" s="184"/>
      <c r="D172" s="180" t="s">
        <v>196</v>
      </c>
      <c r="E172" s="185" t="s">
        <v>1</v>
      </c>
      <c r="F172" s="186" t="s">
        <v>2239</v>
      </c>
      <c r="H172" s="187">
        <v>3.36</v>
      </c>
      <c r="I172" s="188"/>
      <c r="L172" s="184"/>
      <c r="M172" s="189"/>
      <c r="N172" s="190"/>
      <c r="O172" s="190"/>
      <c r="P172" s="190"/>
      <c r="Q172" s="190"/>
      <c r="R172" s="190"/>
      <c r="S172" s="190"/>
      <c r="T172" s="191"/>
      <c r="AT172" s="185" t="s">
        <v>196</v>
      </c>
      <c r="AU172" s="185" t="s">
        <v>88</v>
      </c>
      <c r="AV172" s="13" t="s">
        <v>88</v>
      </c>
      <c r="AW172" s="13" t="s">
        <v>36</v>
      </c>
      <c r="AX172" s="13" t="s">
        <v>79</v>
      </c>
      <c r="AY172" s="185" t="s">
        <v>184</v>
      </c>
    </row>
    <row r="173" spans="1:65" s="14" customFormat="1" ht="11.25">
      <c r="B173" s="192"/>
      <c r="D173" s="180" t="s">
        <v>196</v>
      </c>
      <c r="E173" s="193" t="s">
        <v>1</v>
      </c>
      <c r="F173" s="194" t="s">
        <v>212</v>
      </c>
      <c r="H173" s="195">
        <v>15.311999999999999</v>
      </c>
      <c r="I173" s="196"/>
      <c r="L173" s="192"/>
      <c r="M173" s="197"/>
      <c r="N173" s="198"/>
      <c r="O173" s="198"/>
      <c r="P173" s="198"/>
      <c r="Q173" s="198"/>
      <c r="R173" s="198"/>
      <c r="S173" s="198"/>
      <c r="T173" s="199"/>
      <c r="AT173" s="193" t="s">
        <v>196</v>
      </c>
      <c r="AU173" s="193" t="s">
        <v>88</v>
      </c>
      <c r="AV173" s="14" t="s">
        <v>192</v>
      </c>
      <c r="AW173" s="14" t="s">
        <v>36</v>
      </c>
      <c r="AX173" s="14" t="s">
        <v>86</v>
      </c>
      <c r="AY173" s="193" t="s">
        <v>184</v>
      </c>
    </row>
    <row r="174" spans="1:65" s="12" customFormat="1" ht="22.9" customHeight="1">
      <c r="B174" s="153"/>
      <c r="D174" s="154" t="s">
        <v>78</v>
      </c>
      <c r="E174" s="164" t="s">
        <v>233</v>
      </c>
      <c r="F174" s="164" t="s">
        <v>978</v>
      </c>
      <c r="I174" s="156"/>
      <c r="J174" s="165">
        <f>BK174</f>
        <v>0</v>
      </c>
      <c r="L174" s="153"/>
      <c r="M174" s="158"/>
      <c r="N174" s="159"/>
      <c r="O174" s="159"/>
      <c r="P174" s="160">
        <f>SUM(P175:P220)</f>
        <v>0</v>
      </c>
      <c r="Q174" s="159"/>
      <c r="R174" s="160">
        <f>SUM(R175:R220)</f>
        <v>3.6808510399999999</v>
      </c>
      <c r="S174" s="159"/>
      <c r="T174" s="161">
        <f>SUM(T175:T220)</f>
        <v>8.0999999999999996E-3</v>
      </c>
      <c r="AR174" s="154" t="s">
        <v>86</v>
      </c>
      <c r="AT174" s="162" t="s">
        <v>78</v>
      </c>
      <c r="AU174" s="162" t="s">
        <v>86</v>
      </c>
      <c r="AY174" s="154" t="s">
        <v>184</v>
      </c>
      <c r="BK174" s="163">
        <f>SUM(BK175:BK220)</f>
        <v>0</v>
      </c>
    </row>
    <row r="175" spans="1:65" s="2" customFormat="1" ht="14.45" customHeight="1">
      <c r="A175" s="33"/>
      <c r="B175" s="166"/>
      <c r="C175" s="167" t="s">
        <v>274</v>
      </c>
      <c r="D175" s="167" t="s">
        <v>187</v>
      </c>
      <c r="E175" s="168" t="s">
        <v>979</v>
      </c>
      <c r="F175" s="169" t="s">
        <v>980</v>
      </c>
      <c r="G175" s="170" t="s">
        <v>200</v>
      </c>
      <c r="H175" s="171">
        <v>1.8</v>
      </c>
      <c r="I175" s="172"/>
      <c r="J175" s="173">
        <f>ROUND(I175*H175,2)</f>
        <v>0</v>
      </c>
      <c r="K175" s="169" t="s">
        <v>925</v>
      </c>
      <c r="L175" s="34"/>
      <c r="M175" s="174" t="s">
        <v>1</v>
      </c>
      <c r="N175" s="175" t="s">
        <v>44</v>
      </c>
      <c r="O175" s="59"/>
      <c r="P175" s="176">
        <f>O175*H175</f>
        <v>0</v>
      </c>
      <c r="Q175" s="176">
        <v>6.3000000000000003E-4</v>
      </c>
      <c r="R175" s="176">
        <f>Q175*H175</f>
        <v>1.134E-3</v>
      </c>
      <c r="S175" s="176">
        <v>0</v>
      </c>
      <c r="T175" s="177">
        <f>S175*H175</f>
        <v>0</v>
      </c>
      <c r="U175" s="33"/>
      <c r="V175" s="33"/>
      <c r="W175" s="33"/>
      <c r="X175" s="33"/>
      <c r="Y175" s="33"/>
      <c r="Z175" s="33"/>
      <c r="AA175" s="33"/>
      <c r="AB175" s="33"/>
      <c r="AC175" s="33"/>
      <c r="AD175" s="33"/>
      <c r="AE175" s="33"/>
      <c r="AR175" s="178" t="s">
        <v>192</v>
      </c>
      <c r="AT175" s="178" t="s">
        <v>187</v>
      </c>
      <c r="AU175" s="178" t="s">
        <v>88</v>
      </c>
      <c r="AY175" s="18" t="s">
        <v>184</v>
      </c>
      <c r="BE175" s="179">
        <f>IF(N175="základní",J175,0)</f>
        <v>0</v>
      </c>
      <c r="BF175" s="179">
        <f>IF(N175="snížená",J175,0)</f>
        <v>0</v>
      </c>
      <c r="BG175" s="179">
        <f>IF(N175="zákl. přenesená",J175,0)</f>
        <v>0</v>
      </c>
      <c r="BH175" s="179">
        <f>IF(N175="sníž. přenesená",J175,0)</f>
        <v>0</v>
      </c>
      <c r="BI175" s="179">
        <f>IF(N175="nulová",J175,0)</f>
        <v>0</v>
      </c>
      <c r="BJ175" s="18" t="s">
        <v>86</v>
      </c>
      <c r="BK175" s="179">
        <f>ROUND(I175*H175,2)</f>
        <v>0</v>
      </c>
      <c r="BL175" s="18" t="s">
        <v>192</v>
      </c>
      <c r="BM175" s="178" t="s">
        <v>2240</v>
      </c>
    </row>
    <row r="176" spans="1:65" s="13" customFormat="1" ht="11.25">
      <c r="B176" s="184"/>
      <c r="D176" s="180" t="s">
        <v>196</v>
      </c>
      <c r="E176" s="185" t="s">
        <v>1</v>
      </c>
      <c r="F176" s="186" t="s">
        <v>982</v>
      </c>
      <c r="H176" s="187">
        <v>1.8</v>
      </c>
      <c r="I176" s="188"/>
      <c r="L176" s="184"/>
      <c r="M176" s="189"/>
      <c r="N176" s="190"/>
      <c r="O176" s="190"/>
      <c r="P176" s="190"/>
      <c r="Q176" s="190"/>
      <c r="R176" s="190"/>
      <c r="S176" s="190"/>
      <c r="T176" s="191"/>
      <c r="AT176" s="185" t="s">
        <v>196</v>
      </c>
      <c r="AU176" s="185" t="s">
        <v>88</v>
      </c>
      <c r="AV176" s="13" t="s">
        <v>88</v>
      </c>
      <c r="AW176" s="13" t="s">
        <v>36</v>
      </c>
      <c r="AX176" s="13" t="s">
        <v>86</v>
      </c>
      <c r="AY176" s="185" t="s">
        <v>184</v>
      </c>
    </row>
    <row r="177" spans="1:65" s="2" customFormat="1" ht="24.2" customHeight="1">
      <c r="A177" s="33"/>
      <c r="B177" s="166"/>
      <c r="C177" s="167" t="s">
        <v>279</v>
      </c>
      <c r="D177" s="167" t="s">
        <v>187</v>
      </c>
      <c r="E177" s="168" t="s">
        <v>983</v>
      </c>
      <c r="F177" s="169" t="s">
        <v>984</v>
      </c>
      <c r="G177" s="170" t="s">
        <v>327</v>
      </c>
      <c r="H177" s="171">
        <v>32.93</v>
      </c>
      <c r="I177" s="172"/>
      <c r="J177" s="173">
        <f>ROUND(I177*H177,2)</f>
        <v>0</v>
      </c>
      <c r="K177" s="169" t="s">
        <v>925</v>
      </c>
      <c r="L177" s="34"/>
      <c r="M177" s="174" t="s">
        <v>1</v>
      </c>
      <c r="N177" s="175" t="s">
        <v>44</v>
      </c>
      <c r="O177" s="59"/>
      <c r="P177" s="176">
        <f>O177*H177</f>
        <v>0</v>
      </c>
      <c r="Q177" s="176">
        <v>1.7000000000000001E-4</v>
      </c>
      <c r="R177" s="176">
        <f>Q177*H177</f>
        <v>5.5981E-3</v>
      </c>
      <c r="S177" s="176">
        <v>0</v>
      </c>
      <c r="T177" s="177">
        <f>S177*H177</f>
        <v>0</v>
      </c>
      <c r="U177" s="33"/>
      <c r="V177" s="33"/>
      <c r="W177" s="33"/>
      <c r="X177" s="33"/>
      <c r="Y177" s="33"/>
      <c r="Z177" s="33"/>
      <c r="AA177" s="33"/>
      <c r="AB177" s="33"/>
      <c r="AC177" s="33"/>
      <c r="AD177" s="33"/>
      <c r="AE177" s="33"/>
      <c r="AR177" s="178" t="s">
        <v>192</v>
      </c>
      <c r="AT177" s="178" t="s">
        <v>187</v>
      </c>
      <c r="AU177" s="178" t="s">
        <v>88</v>
      </c>
      <c r="AY177" s="18" t="s">
        <v>184</v>
      </c>
      <c r="BE177" s="179">
        <f>IF(N177="základní",J177,0)</f>
        <v>0</v>
      </c>
      <c r="BF177" s="179">
        <f>IF(N177="snížená",J177,0)</f>
        <v>0</v>
      </c>
      <c r="BG177" s="179">
        <f>IF(N177="zákl. přenesená",J177,0)</f>
        <v>0</v>
      </c>
      <c r="BH177" s="179">
        <f>IF(N177="sníž. přenesená",J177,0)</f>
        <v>0</v>
      </c>
      <c r="BI177" s="179">
        <f>IF(N177="nulová",J177,0)</f>
        <v>0</v>
      </c>
      <c r="BJ177" s="18" t="s">
        <v>86</v>
      </c>
      <c r="BK177" s="179">
        <f>ROUND(I177*H177,2)</f>
        <v>0</v>
      </c>
      <c r="BL177" s="18" t="s">
        <v>192</v>
      </c>
      <c r="BM177" s="178" t="s">
        <v>2241</v>
      </c>
    </row>
    <row r="178" spans="1:65" s="13" customFormat="1" ht="11.25">
      <c r="B178" s="184"/>
      <c r="D178" s="180" t="s">
        <v>196</v>
      </c>
      <c r="E178" s="185" t="s">
        <v>1</v>
      </c>
      <c r="F178" s="186" t="s">
        <v>2242</v>
      </c>
      <c r="H178" s="187">
        <v>18.13</v>
      </c>
      <c r="I178" s="188"/>
      <c r="L178" s="184"/>
      <c r="M178" s="189"/>
      <c r="N178" s="190"/>
      <c r="O178" s="190"/>
      <c r="P178" s="190"/>
      <c r="Q178" s="190"/>
      <c r="R178" s="190"/>
      <c r="S178" s="190"/>
      <c r="T178" s="191"/>
      <c r="AT178" s="185" t="s">
        <v>196</v>
      </c>
      <c r="AU178" s="185" t="s">
        <v>88</v>
      </c>
      <c r="AV178" s="13" t="s">
        <v>88</v>
      </c>
      <c r="AW178" s="13" t="s">
        <v>36</v>
      </c>
      <c r="AX178" s="13" t="s">
        <v>79</v>
      </c>
      <c r="AY178" s="185" t="s">
        <v>184</v>
      </c>
    </row>
    <row r="179" spans="1:65" s="13" customFormat="1" ht="11.25">
      <c r="B179" s="184"/>
      <c r="D179" s="180" t="s">
        <v>196</v>
      </c>
      <c r="E179" s="185" t="s">
        <v>1</v>
      </c>
      <c r="F179" s="186" t="s">
        <v>987</v>
      </c>
      <c r="H179" s="187">
        <v>14.8</v>
      </c>
      <c r="I179" s="188"/>
      <c r="L179" s="184"/>
      <c r="M179" s="189"/>
      <c r="N179" s="190"/>
      <c r="O179" s="190"/>
      <c r="P179" s="190"/>
      <c r="Q179" s="190"/>
      <c r="R179" s="190"/>
      <c r="S179" s="190"/>
      <c r="T179" s="191"/>
      <c r="AT179" s="185" t="s">
        <v>196</v>
      </c>
      <c r="AU179" s="185" t="s">
        <v>88</v>
      </c>
      <c r="AV179" s="13" t="s">
        <v>88</v>
      </c>
      <c r="AW179" s="13" t="s">
        <v>36</v>
      </c>
      <c r="AX179" s="13" t="s">
        <v>79</v>
      </c>
      <c r="AY179" s="185" t="s">
        <v>184</v>
      </c>
    </row>
    <row r="180" spans="1:65" s="14" customFormat="1" ht="11.25">
      <c r="B180" s="192"/>
      <c r="D180" s="180" t="s">
        <v>196</v>
      </c>
      <c r="E180" s="193" t="s">
        <v>1</v>
      </c>
      <c r="F180" s="194" t="s">
        <v>212</v>
      </c>
      <c r="H180" s="195">
        <v>32.93</v>
      </c>
      <c r="I180" s="196"/>
      <c r="L180" s="192"/>
      <c r="M180" s="197"/>
      <c r="N180" s="198"/>
      <c r="O180" s="198"/>
      <c r="P180" s="198"/>
      <c r="Q180" s="198"/>
      <c r="R180" s="198"/>
      <c r="S180" s="198"/>
      <c r="T180" s="199"/>
      <c r="AT180" s="193" t="s">
        <v>196</v>
      </c>
      <c r="AU180" s="193" t="s">
        <v>88</v>
      </c>
      <c r="AV180" s="14" t="s">
        <v>192</v>
      </c>
      <c r="AW180" s="14" t="s">
        <v>36</v>
      </c>
      <c r="AX180" s="14" t="s">
        <v>86</v>
      </c>
      <c r="AY180" s="193" t="s">
        <v>184</v>
      </c>
    </row>
    <row r="181" spans="1:65" s="2" customFormat="1" ht="24.2" customHeight="1">
      <c r="A181" s="33"/>
      <c r="B181" s="166"/>
      <c r="C181" s="167" t="s">
        <v>283</v>
      </c>
      <c r="D181" s="167" t="s">
        <v>187</v>
      </c>
      <c r="E181" s="168" t="s">
        <v>988</v>
      </c>
      <c r="F181" s="169" t="s">
        <v>989</v>
      </c>
      <c r="G181" s="170" t="s">
        <v>327</v>
      </c>
      <c r="H181" s="171">
        <v>16.2</v>
      </c>
      <c r="I181" s="172"/>
      <c r="J181" s="173">
        <f>ROUND(I181*H181,2)</f>
        <v>0</v>
      </c>
      <c r="K181" s="169" t="s">
        <v>925</v>
      </c>
      <c r="L181" s="34"/>
      <c r="M181" s="174" t="s">
        <v>1</v>
      </c>
      <c r="N181" s="175" t="s">
        <v>44</v>
      </c>
      <c r="O181" s="59"/>
      <c r="P181" s="176">
        <f>O181*H181</f>
        <v>0</v>
      </c>
      <c r="Q181" s="176">
        <v>0</v>
      </c>
      <c r="R181" s="176">
        <f>Q181*H181</f>
        <v>0</v>
      </c>
      <c r="S181" s="176">
        <v>5.0000000000000001E-4</v>
      </c>
      <c r="T181" s="177">
        <f>S181*H181</f>
        <v>8.0999999999999996E-3</v>
      </c>
      <c r="U181" s="33"/>
      <c r="V181" s="33"/>
      <c r="W181" s="33"/>
      <c r="X181" s="33"/>
      <c r="Y181" s="33"/>
      <c r="Z181" s="33"/>
      <c r="AA181" s="33"/>
      <c r="AB181" s="33"/>
      <c r="AC181" s="33"/>
      <c r="AD181" s="33"/>
      <c r="AE181" s="33"/>
      <c r="AR181" s="178" t="s">
        <v>192</v>
      </c>
      <c r="AT181" s="178" t="s">
        <v>187</v>
      </c>
      <c r="AU181" s="178" t="s">
        <v>88</v>
      </c>
      <c r="AY181" s="18" t="s">
        <v>184</v>
      </c>
      <c r="BE181" s="179">
        <f>IF(N181="základní",J181,0)</f>
        <v>0</v>
      </c>
      <c r="BF181" s="179">
        <f>IF(N181="snížená",J181,0)</f>
        <v>0</v>
      </c>
      <c r="BG181" s="179">
        <f>IF(N181="zákl. přenesená",J181,0)</f>
        <v>0</v>
      </c>
      <c r="BH181" s="179">
        <f>IF(N181="sníž. přenesená",J181,0)</f>
        <v>0</v>
      </c>
      <c r="BI181" s="179">
        <f>IF(N181="nulová",J181,0)</f>
        <v>0</v>
      </c>
      <c r="BJ181" s="18" t="s">
        <v>86</v>
      </c>
      <c r="BK181" s="179">
        <f>ROUND(I181*H181,2)</f>
        <v>0</v>
      </c>
      <c r="BL181" s="18" t="s">
        <v>192</v>
      </c>
      <c r="BM181" s="178" t="s">
        <v>2243</v>
      </c>
    </row>
    <row r="182" spans="1:65" s="13" customFormat="1" ht="11.25">
      <c r="B182" s="184"/>
      <c r="D182" s="180" t="s">
        <v>196</v>
      </c>
      <c r="E182" s="185" t="s">
        <v>1</v>
      </c>
      <c r="F182" s="186" t="s">
        <v>2244</v>
      </c>
      <c r="H182" s="187">
        <v>9</v>
      </c>
      <c r="I182" s="188"/>
      <c r="L182" s="184"/>
      <c r="M182" s="189"/>
      <c r="N182" s="190"/>
      <c r="O182" s="190"/>
      <c r="P182" s="190"/>
      <c r="Q182" s="190"/>
      <c r="R182" s="190"/>
      <c r="S182" s="190"/>
      <c r="T182" s="191"/>
      <c r="AT182" s="185" t="s">
        <v>196</v>
      </c>
      <c r="AU182" s="185" t="s">
        <v>88</v>
      </c>
      <c r="AV182" s="13" t="s">
        <v>88</v>
      </c>
      <c r="AW182" s="13" t="s">
        <v>36</v>
      </c>
      <c r="AX182" s="13" t="s">
        <v>79</v>
      </c>
      <c r="AY182" s="185" t="s">
        <v>184</v>
      </c>
    </row>
    <row r="183" spans="1:65" s="13" customFormat="1" ht="11.25">
      <c r="B183" s="184"/>
      <c r="D183" s="180" t="s">
        <v>196</v>
      </c>
      <c r="E183" s="185" t="s">
        <v>1</v>
      </c>
      <c r="F183" s="186" t="s">
        <v>2245</v>
      </c>
      <c r="H183" s="187">
        <v>7.2</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4" customFormat="1" ht="11.25">
      <c r="B184" s="192"/>
      <c r="D184" s="180" t="s">
        <v>196</v>
      </c>
      <c r="E184" s="193" t="s">
        <v>1</v>
      </c>
      <c r="F184" s="194" t="s">
        <v>212</v>
      </c>
      <c r="H184" s="195">
        <v>16.2</v>
      </c>
      <c r="I184" s="196"/>
      <c r="L184" s="192"/>
      <c r="M184" s="197"/>
      <c r="N184" s="198"/>
      <c r="O184" s="198"/>
      <c r="P184" s="198"/>
      <c r="Q184" s="198"/>
      <c r="R184" s="198"/>
      <c r="S184" s="198"/>
      <c r="T184" s="199"/>
      <c r="AT184" s="193" t="s">
        <v>196</v>
      </c>
      <c r="AU184" s="193" t="s">
        <v>88</v>
      </c>
      <c r="AV184" s="14" t="s">
        <v>192</v>
      </c>
      <c r="AW184" s="14" t="s">
        <v>36</v>
      </c>
      <c r="AX184" s="14" t="s">
        <v>86</v>
      </c>
      <c r="AY184" s="193" t="s">
        <v>184</v>
      </c>
    </row>
    <row r="185" spans="1:65" s="2" customFormat="1" ht="24.2" customHeight="1">
      <c r="A185" s="33"/>
      <c r="B185" s="166"/>
      <c r="C185" s="167" t="s">
        <v>288</v>
      </c>
      <c r="D185" s="167" t="s">
        <v>187</v>
      </c>
      <c r="E185" s="168" t="s">
        <v>992</v>
      </c>
      <c r="F185" s="169" t="s">
        <v>993</v>
      </c>
      <c r="G185" s="170" t="s">
        <v>200</v>
      </c>
      <c r="H185" s="171">
        <v>203.78100000000001</v>
      </c>
      <c r="I185" s="172"/>
      <c r="J185" s="173">
        <f>ROUND(I185*H185,2)</f>
        <v>0</v>
      </c>
      <c r="K185" s="169" t="s">
        <v>925</v>
      </c>
      <c r="L185" s="34"/>
      <c r="M185" s="174" t="s">
        <v>1</v>
      </c>
      <c r="N185" s="175" t="s">
        <v>44</v>
      </c>
      <c r="O185" s="59"/>
      <c r="P185" s="176">
        <f>O185*H185</f>
        <v>0</v>
      </c>
      <c r="Q185" s="176">
        <v>0</v>
      </c>
      <c r="R185" s="176">
        <f>Q185*H185</f>
        <v>0</v>
      </c>
      <c r="S185" s="176">
        <v>0</v>
      </c>
      <c r="T185" s="177">
        <f>S185*H185</f>
        <v>0</v>
      </c>
      <c r="U185" s="33"/>
      <c r="V185" s="33"/>
      <c r="W185" s="33"/>
      <c r="X185" s="33"/>
      <c r="Y185" s="33"/>
      <c r="Z185" s="33"/>
      <c r="AA185" s="33"/>
      <c r="AB185" s="33"/>
      <c r="AC185" s="33"/>
      <c r="AD185" s="33"/>
      <c r="AE185" s="33"/>
      <c r="AR185" s="178" t="s">
        <v>192</v>
      </c>
      <c r="AT185" s="178" t="s">
        <v>187</v>
      </c>
      <c r="AU185" s="178" t="s">
        <v>88</v>
      </c>
      <c r="AY185" s="18" t="s">
        <v>184</v>
      </c>
      <c r="BE185" s="179">
        <f>IF(N185="základní",J185,0)</f>
        <v>0</v>
      </c>
      <c r="BF185" s="179">
        <f>IF(N185="snížená",J185,0)</f>
        <v>0</v>
      </c>
      <c r="BG185" s="179">
        <f>IF(N185="zákl. přenesená",J185,0)</f>
        <v>0</v>
      </c>
      <c r="BH185" s="179">
        <f>IF(N185="sníž. přenesená",J185,0)</f>
        <v>0</v>
      </c>
      <c r="BI185" s="179">
        <f>IF(N185="nulová",J185,0)</f>
        <v>0</v>
      </c>
      <c r="BJ185" s="18" t="s">
        <v>86</v>
      </c>
      <c r="BK185" s="179">
        <f>ROUND(I185*H185,2)</f>
        <v>0</v>
      </c>
      <c r="BL185" s="18" t="s">
        <v>192</v>
      </c>
      <c r="BM185" s="178" t="s">
        <v>2246</v>
      </c>
    </row>
    <row r="186" spans="1:65" s="13" customFormat="1" ht="11.25">
      <c r="B186" s="184"/>
      <c r="D186" s="180" t="s">
        <v>196</v>
      </c>
      <c r="E186" s="185" t="s">
        <v>1</v>
      </c>
      <c r="F186" s="186" t="s">
        <v>2247</v>
      </c>
      <c r="H186" s="187">
        <v>23.512</v>
      </c>
      <c r="I186" s="188"/>
      <c r="L186" s="184"/>
      <c r="M186" s="189"/>
      <c r="N186" s="190"/>
      <c r="O186" s="190"/>
      <c r="P186" s="190"/>
      <c r="Q186" s="190"/>
      <c r="R186" s="190"/>
      <c r="S186" s="190"/>
      <c r="T186" s="191"/>
      <c r="AT186" s="185" t="s">
        <v>196</v>
      </c>
      <c r="AU186" s="185" t="s">
        <v>88</v>
      </c>
      <c r="AV186" s="13" t="s">
        <v>88</v>
      </c>
      <c r="AW186" s="13" t="s">
        <v>36</v>
      </c>
      <c r="AX186" s="13" t="s">
        <v>79</v>
      </c>
      <c r="AY186" s="185" t="s">
        <v>184</v>
      </c>
    </row>
    <row r="187" spans="1:65" s="13" customFormat="1" ht="22.5">
      <c r="B187" s="184"/>
      <c r="D187" s="180" t="s">
        <v>196</v>
      </c>
      <c r="E187" s="185" t="s">
        <v>1</v>
      </c>
      <c r="F187" s="186" t="s">
        <v>2248</v>
      </c>
      <c r="H187" s="187">
        <v>28.588000000000001</v>
      </c>
      <c r="I187" s="188"/>
      <c r="L187" s="184"/>
      <c r="M187" s="189"/>
      <c r="N187" s="190"/>
      <c r="O187" s="190"/>
      <c r="P187" s="190"/>
      <c r="Q187" s="190"/>
      <c r="R187" s="190"/>
      <c r="S187" s="190"/>
      <c r="T187" s="191"/>
      <c r="AT187" s="185" t="s">
        <v>196</v>
      </c>
      <c r="AU187" s="185" t="s">
        <v>88</v>
      </c>
      <c r="AV187" s="13" t="s">
        <v>88</v>
      </c>
      <c r="AW187" s="13" t="s">
        <v>36</v>
      </c>
      <c r="AX187" s="13" t="s">
        <v>79</v>
      </c>
      <c r="AY187" s="185" t="s">
        <v>184</v>
      </c>
    </row>
    <row r="188" spans="1:65" s="13" customFormat="1" ht="33.75">
      <c r="B188" s="184"/>
      <c r="D188" s="180" t="s">
        <v>196</v>
      </c>
      <c r="E188" s="185" t="s">
        <v>1</v>
      </c>
      <c r="F188" s="186" t="s">
        <v>2249</v>
      </c>
      <c r="H188" s="187">
        <v>25.947050000000001</v>
      </c>
      <c r="I188" s="188"/>
      <c r="L188" s="184"/>
      <c r="M188" s="189"/>
      <c r="N188" s="190"/>
      <c r="O188" s="190"/>
      <c r="P188" s="190"/>
      <c r="Q188" s="190"/>
      <c r="R188" s="190"/>
      <c r="S188" s="190"/>
      <c r="T188" s="191"/>
      <c r="AT188" s="185" t="s">
        <v>196</v>
      </c>
      <c r="AU188" s="185" t="s">
        <v>88</v>
      </c>
      <c r="AV188" s="13" t="s">
        <v>88</v>
      </c>
      <c r="AW188" s="13" t="s">
        <v>36</v>
      </c>
      <c r="AX188" s="13" t="s">
        <v>79</v>
      </c>
      <c r="AY188" s="185" t="s">
        <v>184</v>
      </c>
    </row>
    <row r="189" spans="1:65" s="13" customFormat="1" ht="11.25">
      <c r="B189" s="184"/>
      <c r="D189" s="180" t="s">
        <v>196</v>
      </c>
      <c r="E189" s="185" t="s">
        <v>1</v>
      </c>
      <c r="F189" s="186" t="s">
        <v>2250</v>
      </c>
      <c r="H189" s="187">
        <v>63.279600000000002</v>
      </c>
      <c r="I189" s="188"/>
      <c r="L189" s="184"/>
      <c r="M189" s="189"/>
      <c r="N189" s="190"/>
      <c r="O189" s="190"/>
      <c r="P189" s="190"/>
      <c r="Q189" s="190"/>
      <c r="R189" s="190"/>
      <c r="S189" s="190"/>
      <c r="T189" s="191"/>
      <c r="AT189" s="185" t="s">
        <v>196</v>
      </c>
      <c r="AU189" s="185" t="s">
        <v>88</v>
      </c>
      <c r="AV189" s="13" t="s">
        <v>88</v>
      </c>
      <c r="AW189" s="13" t="s">
        <v>36</v>
      </c>
      <c r="AX189" s="13" t="s">
        <v>79</v>
      </c>
      <c r="AY189" s="185" t="s">
        <v>184</v>
      </c>
    </row>
    <row r="190" spans="1:65" s="13" customFormat="1" ht="11.25">
      <c r="B190" s="184"/>
      <c r="D190" s="180" t="s">
        <v>196</v>
      </c>
      <c r="E190" s="185" t="s">
        <v>1</v>
      </c>
      <c r="F190" s="186" t="s">
        <v>2251</v>
      </c>
      <c r="H190" s="187">
        <v>62.454599999999999</v>
      </c>
      <c r="I190" s="188"/>
      <c r="L190" s="184"/>
      <c r="M190" s="189"/>
      <c r="N190" s="190"/>
      <c r="O190" s="190"/>
      <c r="P190" s="190"/>
      <c r="Q190" s="190"/>
      <c r="R190" s="190"/>
      <c r="S190" s="190"/>
      <c r="T190" s="191"/>
      <c r="AT190" s="185" t="s">
        <v>196</v>
      </c>
      <c r="AU190" s="185" t="s">
        <v>88</v>
      </c>
      <c r="AV190" s="13" t="s">
        <v>88</v>
      </c>
      <c r="AW190" s="13" t="s">
        <v>36</v>
      </c>
      <c r="AX190" s="13" t="s">
        <v>79</v>
      </c>
      <c r="AY190" s="185" t="s">
        <v>184</v>
      </c>
    </row>
    <row r="191" spans="1:65" s="14" customFormat="1" ht="11.25">
      <c r="B191" s="192"/>
      <c r="D191" s="180" t="s">
        <v>196</v>
      </c>
      <c r="E191" s="193" t="s">
        <v>1</v>
      </c>
      <c r="F191" s="194" t="s">
        <v>212</v>
      </c>
      <c r="H191" s="195">
        <v>203.78125</v>
      </c>
      <c r="I191" s="196"/>
      <c r="L191" s="192"/>
      <c r="M191" s="197"/>
      <c r="N191" s="198"/>
      <c r="O191" s="198"/>
      <c r="P191" s="198"/>
      <c r="Q191" s="198"/>
      <c r="R191" s="198"/>
      <c r="S191" s="198"/>
      <c r="T191" s="199"/>
      <c r="AT191" s="193" t="s">
        <v>196</v>
      </c>
      <c r="AU191" s="193" t="s">
        <v>88</v>
      </c>
      <c r="AV191" s="14" t="s">
        <v>192</v>
      </c>
      <c r="AW191" s="14" t="s">
        <v>36</v>
      </c>
      <c r="AX191" s="14" t="s">
        <v>86</v>
      </c>
      <c r="AY191" s="193" t="s">
        <v>184</v>
      </c>
    </row>
    <row r="192" spans="1:65" s="2" customFormat="1" ht="14.45" customHeight="1">
      <c r="A192" s="33"/>
      <c r="B192" s="166"/>
      <c r="C192" s="167" t="s">
        <v>295</v>
      </c>
      <c r="D192" s="167" t="s">
        <v>187</v>
      </c>
      <c r="E192" s="168" t="s">
        <v>1001</v>
      </c>
      <c r="F192" s="169" t="s">
        <v>1002</v>
      </c>
      <c r="G192" s="170" t="s">
        <v>200</v>
      </c>
      <c r="H192" s="171">
        <v>21.24</v>
      </c>
      <c r="I192" s="172"/>
      <c r="J192" s="173">
        <f>ROUND(I192*H192,2)</f>
        <v>0</v>
      </c>
      <c r="K192" s="169" t="s">
        <v>925</v>
      </c>
      <c r="L192" s="34"/>
      <c r="M192" s="174" t="s">
        <v>1</v>
      </c>
      <c r="N192" s="175" t="s">
        <v>44</v>
      </c>
      <c r="O192" s="59"/>
      <c r="P192" s="176">
        <f>O192*H192</f>
        <v>0</v>
      </c>
      <c r="Q192" s="176">
        <v>0</v>
      </c>
      <c r="R192" s="176">
        <f>Q192*H192</f>
        <v>0</v>
      </c>
      <c r="S192" s="176">
        <v>0</v>
      </c>
      <c r="T192" s="177">
        <f>S192*H192</f>
        <v>0</v>
      </c>
      <c r="U192" s="33"/>
      <c r="V192" s="33"/>
      <c r="W192" s="33"/>
      <c r="X192" s="33"/>
      <c r="Y192" s="33"/>
      <c r="Z192" s="33"/>
      <c r="AA192" s="33"/>
      <c r="AB192" s="33"/>
      <c r="AC192" s="33"/>
      <c r="AD192" s="33"/>
      <c r="AE192" s="33"/>
      <c r="AR192" s="178" t="s">
        <v>192</v>
      </c>
      <c r="AT192" s="178" t="s">
        <v>187</v>
      </c>
      <c r="AU192" s="178" t="s">
        <v>88</v>
      </c>
      <c r="AY192" s="18" t="s">
        <v>184</v>
      </c>
      <c r="BE192" s="179">
        <f>IF(N192="základní",J192,0)</f>
        <v>0</v>
      </c>
      <c r="BF192" s="179">
        <f>IF(N192="snížená",J192,0)</f>
        <v>0</v>
      </c>
      <c r="BG192" s="179">
        <f>IF(N192="zákl. přenesená",J192,0)</f>
        <v>0</v>
      </c>
      <c r="BH192" s="179">
        <f>IF(N192="sníž. přenesená",J192,0)</f>
        <v>0</v>
      </c>
      <c r="BI192" s="179">
        <f>IF(N192="nulová",J192,0)</f>
        <v>0</v>
      </c>
      <c r="BJ192" s="18" t="s">
        <v>86</v>
      </c>
      <c r="BK192" s="179">
        <f>ROUND(I192*H192,2)</f>
        <v>0</v>
      </c>
      <c r="BL192" s="18" t="s">
        <v>192</v>
      </c>
      <c r="BM192" s="178" t="s">
        <v>2252</v>
      </c>
    </row>
    <row r="193" spans="1:65" s="13" customFormat="1" ht="11.25">
      <c r="B193" s="184"/>
      <c r="D193" s="180" t="s">
        <v>196</v>
      </c>
      <c r="E193" s="185" t="s">
        <v>1</v>
      </c>
      <c r="F193" s="186" t="s">
        <v>2253</v>
      </c>
      <c r="H193" s="187">
        <v>21.2395</v>
      </c>
      <c r="I193" s="188"/>
      <c r="L193" s="184"/>
      <c r="M193" s="189"/>
      <c r="N193" s="190"/>
      <c r="O193" s="190"/>
      <c r="P193" s="190"/>
      <c r="Q193" s="190"/>
      <c r="R193" s="190"/>
      <c r="S193" s="190"/>
      <c r="T193" s="191"/>
      <c r="AT193" s="185" t="s">
        <v>196</v>
      </c>
      <c r="AU193" s="185" t="s">
        <v>88</v>
      </c>
      <c r="AV193" s="13" t="s">
        <v>88</v>
      </c>
      <c r="AW193" s="13" t="s">
        <v>36</v>
      </c>
      <c r="AX193" s="13" t="s">
        <v>86</v>
      </c>
      <c r="AY193" s="185" t="s">
        <v>184</v>
      </c>
    </row>
    <row r="194" spans="1:65" s="2" customFormat="1" ht="24.2" customHeight="1">
      <c r="A194" s="33"/>
      <c r="B194" s="166"/>
      <c r="C194" s="167" t="s">
        <v>7</v>
      </c>
      <c r="D194" s="167" t="s">
        <v>187</v>
      </c>
      <c r="E194" s="168" t="s">
        <v>1005</v>
      </c>
      <c r="F194" s="169" t="s">
        <v>1006</v>
      </c>
      <c r="G194" s="170" t="s">
        <v>327</v>
      </c>
      <c r="H194" s="171">
        <v>18.13</v>
      </c>
      <c r="I194" s="172"/>
      <c r="J194" s="173">
        <f>ROUND(I194*H194,2)</f>
        <v>0</v>
      </c>
      <c r="K194" s="169" t="s">
        <v>925</v>
      </c>
      <c r="L194" s="34"/>
      <c r="M194" s="174" t="s">
        <v>1</v>
      </c>
      <c r="N194" s="175" t="s">
        <v>44</v>
      </c>
      <c r="O194" s="59"/>
      <c r="P194" s="176">
        <f>O194*H194</f>
        <v>0</v>
      </c>
      <c r="Q194" s="176">
        <v>0</v>
      </c>
      <c r="R194" s="176">
        <f>Q194*H194</f>
        <v>0</v>
      </c>
      <c r="S194" s="176">
        <v>0</v>
      </c>
      <c r="T194" s="177">
        <f>S194*H194</f>
        <v>0</v>
      </c>
      <c r="U194" s="33"/>
      <c r="V194" s="33"/>
      <c r="W194" s="33"/>
      <c r="X194" s="33"/>
      <c r="Y194" s="33"/>
      <c r="Z194" s="33"/>
      <c r="AA194" s="33"/>
      <c r="AB194" s="33"/>
      <c r="AC194" s="33"/>
      <c r="AD194" s="33"/>
      <c r="AE194" s="33"/>
      <c r="AR194" s="178" t="s">
        <v>192</v>
      </c>
      <c r="AT194" s="178" t="s">
        <v>187</v>
      </c>
      <c r="AU194" s="178" t="s">
        <v>88</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192</v>
      </c>
      <c r="BM194" s="178" t="s">
        <v>2254</v>
      </c>
    </row>
    <row r="195" spans="1:65" s="13" customFormat="1" ht="11.25">
      <c r="B195" s="184"/>
      <c r="D195" s="180" t="s">
        <v>196</v>
      </c>
      <c r="E195" s="185" t="s">
        <v>1</v>
      </c>
      <c r="F195" s="186" t="s">
        <v>2255</v>
      </c>
      <c r="H195" s="187">
        <v>18.13</v>
      </c>
      <c r="I195" s="188"/>
      <c r="L195" s="184"/>
      <c r="M195" s="189"/>
      <c r="N195" s="190"/>
      <c r="O195" s="190"/>
      <c r="P195" s="190"/>
      <c r="Q195" s="190"/>
      <c r="R195" s="190"/>
      <c r="S195" s="190"/>
      <c r="T195" s="191"/>
      <c r="AT195" s="185" t="s">
        <v>196</v>
      </c>
      <c r="AU195" s="185" t="s">
        <v>88</v>
      </c>
      <c r="AV195" s="13" t="s">
        <v>88</v>
      </c>
      <c r="AW195" s="13" t="s">
        <v>36</v>
      </c>
      <c r="AX195" s="13" t="s">
        <v>86</v>
      </c>
      <c r="AY195" s="185" t="s">
        <v>184</v>
      </c>
    </row>
    <row r="196" spans="1:65" s="2" customFormat="1" ht="24.2" customHeight="1">
      <c r="A196" s="33"/>
      <c r="B196" s="166"/>
      <c r="C196" s="167" t="s">
        <v>304</v>
      </c>
      <c r="D196" s="167" t="s">
        <v>187</v>
      </c>
      <c r="E196" s="168" t="s">
        <v>1009</v>
      </c>
      <c r="F196" s="169" t="s">
        <v>1010</v>
      </c>
      <c r="G196" s="170" t="s">
        <v>200</v>
      </c>
      <c r="H196" s="171">
        <v>45.326999999999998</v>
      </c>
      <c r="I196" s="172"/>
      <c r="J196" s="173">
        <f>ROUND(I196*H196,2)</f>
        <v>0</v>
      </c>
      <c r="K196" s="169" t="s">
        <v>925</v>
      </c>
      <c r="L196" s="34"/>
      <c r="M196" s="174" t="s">
        <v>1</v>
      </c>
      <c r="N196" s="175" t="s">
        <v>44</v>
      </c>
      <c r="O196" s="59"/>
      <c r="P196" s="176">
        <f>O196*H196</f>
        <v>0</v>
      </c>
      <c r="Q196" s="176">
        <v>3.9079999999999997E-2</v>
      </c>
      <c r="R196" s="176">
        <f>Q196*H196</f>
        <v>1.7713791599999997</v>
      </c>
      <c r="S196" s="176">
        <v>0</v>
      </c>
      <c r="T196" s="177">
        <f>S196*H196</f>
        <v>0</v>
      </c>
      <c r="U196" s="33"/>
      <c r="V196" s="33"/>
      <c r="W196" s="33"/>
      <c r="X196" s="33"/>
      <c r="Y196" s="33"/>
      <c r="Z196" s="33"/>
      <c r="AA196" s="33"/>
      <c r="AB196" s="33"/>
      <c r="AC196" s="33"/>
      <c r="AD196" s="33"/>
      <c r="AE196" s="33"/>
      <c r="AR196" s="178" t="s">
        <v>192</v>
      </c>
      <c r="AT196" s="178" t="s">
        <v>187</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2256</v>
      </c>
    </row>
    <row r="197" spans="1:65" s="13" customFormat="1" ht="11.25">
      <c r="B197" s="184"/>
      <c r="D197" s="180" t="s">
        <v>196</v>
      </c>
      <c r="E197" s="185" t="s">
        <v>1</v>
      </c>
      <c r="F197" s="186" t="s">
        <v>2257</v>
      </c>
      <c r="H197" s="187">
        <v>31.2273</v>
      </c>
      <c r="I197" s="188"/>
      <c r="L197" s="184"/>
      <c r="M197" s="189"/>
      <c r="N197" s="190"/>
      <c r="O197" s="190"/>
      <c r="P197" s="190"/>
      <c r="Q197" s="190"/>
      <c r="R197" s="190"/>
      <c r="S197" s="190"/>
      <c r="T197" s="191"/>
      <c r="AT197" s="185" t="s">
        <v>196</v>
      </c>
      <c r="AU197" s="185" t="s">
        <v>88</v>
      </c>
      <c r="AV197" s="13" t="s">
        <v>88</v>
      </c>
      <c r="AW197" s="13" t="s">
        <v>36</v>
      </c>
      <c r="AX197" s="13" t="s">
        <v>79</v>
      </c>
      <c r="AY197" s="185" t="s">
        <v>184</v>
      </c>
    </row>
    <row r="198" spans="1:65" s="13" customFormat="1" ht="11.25">
      <c r="B198" s="184"/>
      <c r="D198" s="180" t="s">
        <v>196</v>
      </c>
      <c r="E198" s="185" t="s">
        <v>1</v>
      </c>
      <c r="F198" s="186" t="s">
        <v>2258</v>
      </c>
      <c r="H198" s="187">
        <v>5.5</v>
      </c>
      <c r="I198" s="188"/>
      <c r="L198" s="184"/>
      <c r="M198" s="189"/>
      <c r="N198" s="190"/>
      <c r="O198" s="190"/>
      <c r="P198" s="190"/>
      <c r="Q198" s="190"/>
      <c r="R198" s="190"/>
      <c r="S198" s="190"/>
      <c r="T198" s="191"/>
      <c r="AT198" s="185" t="s">
        <v>196</v>
      </c>
      <c r="AU198" s="185" t="s">
        <v>88</v>
      </c>
      <c r="AV198" s="13" t="s">
        <v>88</v>
      </c>
      <c r="AW198" s="13" t="s">
        <v>36</v>
      </c>
      <c r="AX198" s="13" t="s">
        <v>79</v>
      </c>
      <c r="AY198" s="185" t="s">
        <v>184</v>
      </c>
    </row>
    <row r="199" spans="1:65" s="13" customFormat="1" ht="11.25">
      <c r="B199" s="184"/>
      <c r="D199" s="180" t="s">
        <v>196</v>
      </c>
      <c r="E199" s="185" t="s">
        <v>1</v>
      </c>
      <c r="F199" s="186" t="s">
        <v>2259</v>
      </c>
      <c r="H199" s="187">
        <v>8.5995000000000008</v>
      </c>
      <c r="I199" s="188"/>
      <c r="L199" s="184"/>
      <c r="M199" s="189"/>
      <c r="N199" s="190"/>
      <c r="O199" s="190"/>
      <c r="P199" s="190"/>
      <c r="Q199" s="190"/>
      <c r="R199" s="190"/>
      <c r="S199" s="190"/>
      <c r="T199" s="191"/>
      <c r="AT199" s="185" t="s">
        <v>196</v>
      </c>
      <c r="AU199" s="185" t="s">
        <v>88</v>
      </c>
      <c r="AV199" s="13" t="s">
        <v>88</v>
      </c>
      <c r="AW199" s="13" t="s">
        <v>36</v>
      </c>
      <c r="AX199" s="13" t="s">
        <v>79</v>
      </c>
      <c r="AY199" s="185" t="s">
        <v>184</v>
      </c>
    </row>
    <row r="200" spans="1:65" s="14" customFormat="1" ht="11.25">
      <c r="B200" s="192"/>
      <c r="D200" s="180" t="s">
        <v>196</v>
      </c>
      <c r="E200" s="193" t="s">
        <v>1</v>
      </c>
      <c r="F200" s="194" t="s">
        <v>212</v>
      </c>
      <c r="H200" s="195">
        <v>45.326799999999999</v>
      </c>
      <c r="I200" s="196"/>
      <c r="L200" s="192"/>
      <c r="M200" s="197"/>
      <c r="N200" s="198"/>
      <c r="O200" s="198"/>
      <c r="P200" s="198"/>
      <c r="Q200" s="198"/>
      <c r="R200" s="198"/>
      <c r="S200" s="198"/>
      <c r="T200" s="199"/>
      <c r="AT200" s="193" t="s">
        <v>196</v>
      </c>
      <c r="AU200" s="193" t="s">
        <v>88</v>
      </c>
      <c r="AV200" s="14" t="s">
        <v>192</v>
      </c>
      <c r="AW200" s="14" t="s">
        <v>36</v>
      </c>
      <c r="AX200" s="14" t="s">
        <v>86</v>
      </c>
      <c r="AY200" s="193" t="s">
        <v>184</v>
      </c>
    </row>
    <row r="201" spans="1:65" s="2" customFormat="1" ht="24.2" customHeight="1">
      <c r="A201" s="33"/>
      <c r="B201" s="166"/>
      <c r="C201" s="167" t="s">
        <v>310</v>
      </c>
      <c r="D201" s="167" t="s">
        <v>187</v>
      </c>
      <c r="E201" s="168" t="s">
        <v>1016</v>
      </c>
      <c r="F201" s="169" t="s">
        <v>1017</v>
      </c>
      <c r="G201" s="170" t="s">
        <v>200</v>
      </c>
      <c r="H201" s="171">
        <v>45.326999999999998</v>
      </c>
      <c r="I201" s="172"/>
      <c r="J201" s="173">
        <f>ROUND(I201*H201,2)</f>
        <v>0</v>
      </c>
      <c r="K201" s="169" t="s">
        <v>925</v>
      </c>
      <c r="L201" s="34"/>
      <c r="M201" s="174" t="s">
        <v>1</v>
      </c>
      <c r="N201" s="175" t="s">
        <v>44</v>
      </c>
      <c r="O201" s="59"/>
      <c r="P201" s="176">
        <f>O201*H201</f>
        <v>0</v>
      </c>
      <c r="Q201" s="176">
        <v>0</v>
      </c>
      <c r="R201" s="176">
        <f>Q201*H201</f>
        <v>0</v>
      </c>
      <c r="S201" s="176">
        <v>0</v>
      </c>
      <c r="T201" s="177">
        <f>S201*H201</f>
        <v>0</v>
      </c>
      <c r="U201" s="33"/>
      <c r="V201" s="33"/>
      <c r="W201" s="33"/>
      <c r="X201" s="33"/>
      <c r="Y201" s="33"/>
      <c r="Z201" s="33"/>
      <c r="AA201" s="33"/>
      <c r="AB201" s="33"/>
      <c r="AC201" s="33"/>
      <c r="AD201" s="33"/>
      <c r="AE201" s="33"/>
      <c r="AR201" s="178" t="s">
        <v>192</v>
      </c>
      <c r="AT201" s="178" t="s">
        <v>187</v>
      </c>
      <c r="AU201" s="178" t="s">
        <v>88</v>
      </c>
      <c r="AY201" s="18" t="s">
        <v>184</v>
      </c>
      <c r="BE201" s="179">
        <f>IF(N201="základní",J201,0)</f>
        <v>0</v>
      </c>
      <c r="BF201" s="179">
        <f>IF(N201="snížená",J201,0)</f>
        <v>0</v>
      </c>
      <c r="BG201" s="179">
        <f>IF(N201="zákl. přenesená",J201,0)</f>
        <v>0</v>
      </c>
      <c r="BH201" s="179">
        <f>IF(N201="sníž. přenesená",J201,0)</f>
        <v>0</v>
      </c>
      <c r="BI201" s="179">
        <f>IF(N201="nulová",J201,0)</f>
        <v>0</v>
      </c>
      <c r="BJ201" s="18" t="s">
        <v>86</v>
      </c>
      <c r="BK201" s="179">
        <f>ROUND(I201*H201,2)</f>
        <v>0</v>
      </c>
      <c r="BL201" s="18" t="s">
        <v>192</v>
      </c>
      <c r="BM201" s="178" t="s">
        <v>2260</v>
      </c>
    </row>
    <row r="202" spans="1:65" s="13" customFormat="1" ht="11.25">
      <c r="B202" s="184"/>
      <c r="D202" s="180" t="s">
        <v>196</v>
      </c>
      <c r="E202" s="185" t="s">
        <v>1</v>
      </c>
      <c r="F202" s="186" t="s">
        <v>2261</v>
      </c>
      <c r="H202" s="187">
        <v>45.326999999999998</v>
      </c>
      <c r="I202" s="188"/>
      <c r="L202" s="184"/>
      <c r="M202" s="189"/>
      <c r="N202" s="190"/>
      <c r="O202" s="190"/>
      <c r="P202" s="190"/>
      <c r="Q202" s="190"/>
      <c r="R202" s="190"/>
      <c r="S202" s="190"/>
      <c r="T202" s="191"/>
      <c r="AT202" s="185" t="s">
        <v>196</v>
      </c>
      <c r="AU202" s="185" t="s">
        <v>88</v>
      </c>
      <c r="AV202" s="13" t="s">
        <v>88</v>
      </c>
      <c r="AW202" s="13" t="s">
        <v>36</v>
      </c>
      <c r="AX202" s="13" t="s">
        <v>86</v>
      </c>
      <c r="AY202" s="185" t="s">
        <v>184</v>
      </c>
    </row>
    <row r="203" spans="1:65" s="2" customFormat="1" ht="24.2" customHeight="1">
      <c r="A203" s="33"/>
      <c r="B203" s="166"/>
      <c r="C203" s="167" t="s">
        <v>314</v>
      </c>
      <c r="D203" s="167" t="s">
        <v>187</v>
      </c>
      <c r="E203" s="168" t="s">
        <v>1019</v>
      </c>
      <c r="F203" s="169" t="s">
        <v>1020</v>
      </c>
      <c r="G203" s="170" t="s">
        <v>200</v>
      </c>
      <c r="H203" s="171">
        <v>14.954000000000001</v>
      </c>
      <c r="I203" s="172"/>
      <c r="J203" s="173">
        <f>ROUND(I203*H203,2)</f>
        <v>0</v>
      </c>
      <c r="K203" s="169" t="s">
        <v>925</v>
      </c>
      <c r="L203" s="34"/>
      <c r="M203" s="174" t="s">
        <v>1</v>
      </c>
      <c r="N203" s="175" t="s">
        <v>44</v>
      </c>
      <c r="O203" s="59"/>
      <c r="P203" s="176">
        <f>O203*H203</f>
        <v>0</v>
      </c>
      <c r="Q203" s="176">
        <v>3.8850000000000003E-2</v>
      </c>
      <c r="R203" s="176">
        <f>Q203*H203</f>
        <v>0.58096290000000006</v>
      </c>
      <c r="S203" s="176">
        <v>0</v>
      </c>
      <c r="T203" s="177">
        <f>S203*H203</f>
        <v>0</v>
      </c>
      <c r="U203" s="33"/>
      <c r="V203" s="33"/>
      <c r="W203" s="33"/>
      <c r="X203" s="33"/>
      <c r="Y203" s="33"/>
      <c r="Z203" s="33"/>
      <c r="AA203" s="33"/>
      <c r="AB203" s="33"/>
      <c r="AC203" s="33"/>
      <c r="AD203" s="33"/>
      <c r="AE203" s="33"/>
      <c r="AR203" s="178" t="s">
        <v>192</v>
      </c>
      <c r="AT203" s="178" t="s">
        <v>187</v>
      </c>
      <c r="AU203" s="178" t="s">
        <v>88</v>
      </c>
      <c r="AY203" s="18" t="s">
        <v>184</v>
      </c>
      <c r="BE203" s="179">
        <f>IF(N203="základní",J203,0)</f>
        <v>0</v>
      </c>
      <c r="BF203" s="179">
        <f>IF(N203="snížená",J203,0)</f>
        <v>0</v>
      </c>
      <c r="BG203" s="179">
        <f>IF(N203="zákl. přenesená",J203,0)</f>
        <v>0</v>
      </c>
      <c r="BH203" s="179">
        <f>IF(N203="sníž. přenesená",J203,0)</f>
        <v>0</v>
      </c>
      <c r="BI203" s="179">
        <f>IF(N203="nulová",J203,0)</f>
        <v>0</v>
      </c>
      <c r="BJ203" s="18" t="s">
        <v>86</v>
      </c>
      <c r="BK203" s="179">
        <f>ROUND(I203*H203,2)</f>
        <v>0</v>
      </c>
      <c r="BL203" s="18" t="s">
        <v>192</v>
      </c>
      <c r="BM203" s="178" t="s">
        <v>2262</v>
      </c>
    </row>
    <row r="204" spans="1:65" s="13" customFormat="1" ht="11.25">
      <c r="B204" s="184"/>
      <c r="D204" s="180" t="s">
        <v>196</v>
      </c>
      <c r="E204" s="185" t="s">
        <v>1</v>
      </c>
      <c r="F204" s="186" t="s">
        <v>2263</v>
      </c>
      <c r="H204" s="187">
        <v>1.8938999999999999</v>
      </c>
      <c r="I204" s="188"/>
      <c r="L204" s="184"/>
      <c r="M204" s="189"/>
      <c r="N204" s="190"/>
      <c r="O204" s="190"/>
      <c r="P204" s="190"/>
      <c r="Q204" s="190"/>
      <c r="R204" s="190"/>
      <c r="S204" s="190"/>
      <c r="T204" s="191"/>
      <c r="AT204" s="185" t="s">
        <v>196</v>
      </c>
      <c r="AU204" s="185" t="s">
        <v>88</v>
      </c>
      <c r="AV204" s="13" t="s">
        <v>88</v>
      </c>
      <c r="AW204" s="13" t="s">
        <v>36</v>
      </c>
      <c r="AX204" s="13" t="s">
        <v>79</v>
      </c>
      <c r="AY204" s="185" t="s">
        <v>184</v>
      </c>
    </row>
    <row r="205" spans="1:65" s="13" customFormat="1" ht="11.25">
      <c r="B205" s="184"/>
      <c r="D205" s="180" t="s">
        <v>196</v>
      </c>
      <c r="E205" s="185" t="s">
        <v>1</v>
      </c>
      <c r="F205" s="186" t="s">
        <v>2264</v>
      </c>
      <c r="H205" s="187">
        <v>6.9564000000000004</v>
      </c>
      <c r="I205" s="188"/>
      <c r="L205" s="184"/>
      <c r="M205" s="189"/>
      <c r="N205" s="190"/>
      <c r="O205" s="190"/>
      <c r="P205" s="190"/>
      <c r="Q205" s="190"/>
      <c r="R205" s="190"/>
      <c r="S205" s="190"/>
      <c r="T205" s="191"/>
      <c r="AT205" s="185" t="s">
        <v>196</v>
      </c>
      <c r="AU205" s="185" t="s">
        <v>88</v>
      </c>
      <c r="AV205" s="13" t="s">
        <v>88</v>
      </c>
      <c r="AW205" s="13" t="s">
        <v>36</v>
      </c>
      <c r="AX205" s="13" t="s">
        <v>79</v>
      </c>
      <c r="AY205" s="185" t="s">
        <v>184</v>
      </c>
    </row>
    <row r="206" spans="1:65" s="13" customFormat="1" ht="11.25">
      <c r="B206" s="184"/>
      <c r="D206" s="180" t="s">
        <v>196</v>
      </c>
      <c r="E206" s="185" t="s">
        <v>1</v>
      </c>
      <c r="F206" s="186" t="s">
        <v>2265</v>
      </c>
      <c r="H206" s="187">
        <v>6.1041150000000002</v>
      </c>
      <c r="I206" s="188"/>
      <c r="L206" s="184"/>
      <c r="M206" s="189"/>
      <c r="N206" s="190"/>
      <c r="O206" s="190"/>
      <c r="P206" s="190"/>
      <c r="Q206" s="190"/>
      <c r="R206" s="190"/>
      <c r="S206" s="190"/>
      <c r="T206" s="191"/>
      <c r="AT206" s="185" t="s">
        <v>196</v>
      </c>
      <c r="AU206" s="185" t="s">
        <v>88</v>
      </c>
      <c r="AV206" s="13" t="s">
        <v>88</v>
      </c>
      <c r="AW206" s="13" t="s">
        <v>36</v>
      </c>
      <c r="AX206" s="13" t="s">
        <v>79</v>
      </c>
      <c r="AY206" s="185" t="s">
        <v>184</v>
      </c>
    </row>
    <row r="207" spans="1:65" s="14" customFormat="1" ht="11.25">
      <c r="B207" s="192"/>
      <c r="D207" s="180" t="s">
        <v>196</v>
      </c>
      <c r="E207" s="193" t="s">
        <v>1</v>
      </c>
      <c r="F207" s="194" t="s">
        <v>212</v>
      </c>
      <c r="H207" s="195">
        <v>14.954414999999999</v>
      </c>
      <c r="I207" s="196"/>
      <c r="L207" s="192"/>
      <c r="M207" s="197"/>
      <c r="N207" s="198"/>
      <c r="O207" s="198"/>
      <c r="P207" s="198"/>
      <c r="Q207" s="198"/>
      <c r="R207" s="198"/>
      <c r="S207" s="198"/>
      <c r="T207" s="199"/>
      <c r="AT207" s="193" t="s">
        <v>196</v>
      </c>
      <c r="AU207" s="193" t="s">
        <v>88</v>
      </c>
      <c r="AV207" s="14" t="s">
        <v>192</v>
      </c>
      <c r="AW207" s="14" t="s">
        <v>36</v>
      </c>
      <c r="AX207" s="14" t="s">
        <v>86</v>
      </c>
      <c r="AY207" s="193" t="s">
        <v>184</v>
      </c>
    </row>
    <row r="208" spans="1:65" s="2" customFormat="1" ht="24.2" customHeight="1">
      <c r="A208" s="33"/>
      <c r="B208" s="166"/>
      <c r="C208" s="167" t="s">
        <v>320</v>
      </c>
      <c r="D208" s="167" t="s">
        <v>187</v>
      </c>
      <c r="E208" s="168" t="s">
        <v>1026</v>
      </c>
      <c r="F208" s="169" t="s">
        <v>1027</v>
      </c>
      <c r="G208" s="170" t="s">
        <v>200</v>
      </c>
      <c r="H208" s="171">
        <v>6.3719999999999999</v>
      </c>
      <c r="I208" s="172"/>
      <c r="J208" s="173">
        <f>ROUND(I208*H208,2)</f>
        <v>0</v>
      </c>
      <c r="K208" s="169" t="s">
        <v>925</v>
      </c>
      <c r="L208" s="34"/>
      <c r="M208" s="174" t="s">
        <v>1</v>
      </c>
      <c r="N208" s="175" t="s">
        <v>44</v>
      </c>
      <c r="O208" s="59"/>
      <c r="P208" s="176">
        <f>O208*H208</f>
        <v>0</v>
      </c>
      <c r="Q208" s="176">
        <v>3.8850000000000003E-2</v>
      </c>
      <c r="R208" s="176">
        <f>Q208*H208</f>
        <v>0.2475522</v>
      </c>
      <c r="S208" s="176">
        <v>0</v>
      </c>
      <c r="T208" s="177">
        <f>S208*H208</f>
        <v>0</v>
      </c>
      <c r="U208" s="33"/>
      <c r="V208" s="33"/>
      <c r="W208" s="33"/>
      <c r="X208" s="33"/>
      <c r="Y208" s="33"/>
      <c r="Z208" s="33"/>
      <c r="AA208" s="33"/>
      <c r="AB208" s="33"/>
      <c r="AC208" s="33"/>
      <c r="AD208" s="33"/>
      <c r="AE208" s="33"/>
      <c r="AR208" s="178" t="s">
        <v>192</v>
      </c>
      <c r="AT208" s="178" t="s">
        <v>187</v>
      </c>
      <c r="AU208" s="178" t="s">
        <v>88</v>
      </c>
      <c r="AY208" s="18" t="s">
        <v>184</v>
      </c>
      <c r="BE208" s="179">
        <f>IF(N208="základní",J208,0)</f>
        <v>0</v>
      </c>
      <c r="BF208" s="179">
        <f>IF(N208="snížená",J208,0)</f>
        <v>0</v>
      </c>
      <c r="BG208" s="179">
        <f>IF(N208="zákl. přenesená",J208,0)</f>
        <v>0</v>
      </c>
      <c r="BH208" s="179">
        <f>IF(N208="sníž. přenesená",J208,0)</f>
        <v>0</v>
      </c>
      <c r="BI208" s="179">
        <f>IF(N208="nulová",J208,0)</f>
        <v>0</v>
      </c>
      <c r="BJ208" s="18" t="s">
        <v>86</v>
      </c>
      <c r="BK208" s="179">
        <f>ROUND(I208*H208,2)</f>
        <v>0</v>
      </c>
      <c r="BL208" s="18" t="s">
        <v>192</v>
      </c>
      <c r="BM208" s="178" t="s">
        <v>2266</v>
      </c>
    </row>
    <row r="209" spans="1:65" s="13" customFormat="1" ht="11.25">
      <c r="B209" s="184"/>
      <c r="D209" s="180" t="s">
        <v>196</v>
      </c>
      <c r="E209" s="185" t="s">
        <v>1</v>
      </c>
      <c r="F209" s="186" t="s">
        <v>2267</v>
      </c>
      <c r="H209" s="187">
        <v>6.3718500000000002</v>
      </c>
      <c r="I209" s="188"/>
      <c r="L209" s="184"/>
      <c r="M209" s="189"/>
      <c r="N209" s="190"/>
      <c r="O209" s="190"/>
      <c r="P209" s="190"/>
      <c r="Q209" s="190"/>
      <c r="R209" s="190"/>
      <c r="S209" s="190"/>
      <c r="T209" s="191"/>
      <c r="AT209" s="185" t="s">
        <v>196</v>
      </c>
      <c r="AU209" s="185" t="s">
        <v>88</v>
      </c>
      <c r="AV209" s="13" t="s">
        <v>88</v>
      </c>
      <c r="AW209" s="13" t="s">
        <v>36</v>
      </c>
      <c r="AX209" s="13" t="s">
        <v>86</v>
      </c>
      <c r="AY209" s="185" t="s">
        <v>184</v>
      </c>
    </row>
    <row r="210" spans="1:65" s="2" customFormat="1" ht="24.2" customHeight="1">
      <c r="A210" s="33"/>
      <c r="B210" s="166"/>
      <c r="C210" s="167" t="s">
        <v>324</v>
      </c>
      <c r="D210" s="167" t="s">
        <v>187</v>
      </c>
      <c r="E210" s="168" t="s">
        <v>1030</v>
      </c>
      <c r="F210" s="169" t="s">
        <v>1031</v>
      </c>
      <c r="G210" s="170" t="s">
        <v>200</v>
      </c>
      <c r="H210" s="171">
        <v>18.984000000000002</v>
      </c>
      <c r="I210" s="172"/>
      <c r="J210" s="173">
        <f>ROUND(I210*H210,2)</f>
        <v>0</v>
      </c>
      <c r="K210" s="169" t="s">
        <v>925</v>
      </c>
      <c r="L210" s="34"/>
      <c r="M210" s="174" t="s">
        <v>1</v>
      </c>
      <c r="N210" s="175" t="s">
        <v>44</v>
      </c>
      <c r="O210" s="59"/>
      <c r="P210" s="176">
        <f>O210*H210</f>
        <v>0</v>
      </c>
      <c r="Q210" s="176">
        <v>3.9899999999999998E-2</v>
      </c>
      <c r="R210" s="176">
        <f>Q210*H210</f>
        <v>0.75746160000000007</v>
      </c>
      <c r="S210" s="176">
        <v>0</v>
      </c>
      <c r="T210" s="177">
        <f>S210*H210</f>
        <v>0</v>
      </c>
      <c r="U210" s="33"/>
      <c r="V210" s="33"/>
      <c r="W210" s="33"/>
      <c r="X210" s="33"/>
      <c r="Y210" s="33"/>
      <c r="Z210" s="33"/>
      <c r="AA210" s="33"/>
      <c r="AB210" s="33"/>
      <c r="AC210" s="33"/>
      <c r="AD210" s="33"/>
      <c r="AE210" s="33"/>
      <c r="AR210" s="178" t="s">
        <v>192</v>
      </c>
      <c r="AT210" s="178" t="s">
        <v>187</v>
      </c>
      <c r="AU210" s="178" t="s">
        <v>88</v>
      </c>
      <c r="AY210" s="18" t="s">
        <v>184</v>
      </c>
      <c r="BE210" s="179">
        <f>IF(N210="základní",J210,0)</f>
        <v>0</v>
      </c>
      <c r="BF210" s="179">
        <f>IF(N210="snížená",J210,0)</f>
        <v>0</v>
      </c>
      <c r="BG210" s="179">
        <f>IF(N210="zákl. přenesená",J210,0)</f>
        <v>0</v>
      </c>
      <c r="BH210" s="179">
        <f>IF(N210="sníž. přenesená",J210,0)</f>
        <v>0</v>
      </c>
      <c r="BI210" s="179">
        <f>IF(N210="nulová",J210,0)</f>
        <v>0</v>
      </c>
      <c r="BJ210" s="18" t="s">
        <v>86</v>
      </c>
      <c r="BK210" s="179">
        <f>ROUND(I210*H210,2)</f>
        <v>0</v>
      </c>
      <c r="BL210" s="18" t="s">
        <v>192</v>
      </c>
      <c r="BM210" s="178" t="s">
        <v>2268</v>
      </c>
    </row>
    <row r="211" spans="1:65" s="13" customFormat="1" ht="22.5">
      <c r="B211" s="184"/>
      <c r="D211" s="180" t="s">
        <v>196</v>
      </c>
      <c r="E211" s="185" t="s">
        <v>1</v>
      </c>
      <c r="F211" s="186" t="s">
        <v>2269</v>
      </c>
      <c r="H211" s="187">
        <v>18.983879999999999</v>
      </c>
      <c r="I211" s="188"/>
      <c r="L211" s="184"/>
      <c r="M211" s="189"/>
      <c r="N211" s="190"/>
      <c r="O211" s="190"/>
      <c r="P211" s="190"/>
      <c r="Q211" s="190"/>
      <c r="R211" s="190"/>
      <c r="S211" s="190"/>
      <c r="T211" s="191"/>
      <c r="AT211" s="185" t="s">
        <v>196</v>
      </c>
      <c r="AU211" s="185" t="s">
        <v>88</v>
      </c>
      <c r="AV211" s="13" t="s">
        <v>88</v>
      </c>
      <c r="AW211" s="13" t="s">
        <v>36</v>
      </c>
      <c r="AX211" s="13" t="s">
        <v>86</v>
      </c>
      <c r="AY211" s="185" t="s">
        <v>184</v>
      </c>
    </row>
    <row r="212" spans="1:65" s="2" customFormat="1" ht="14.45" customHeight="1">
      <c r="A212" s="33"/>
      <c r="B212" s="166"/>
      <c r="C212" s="167" t="s">
        <v>331</v>
      </c>
      <c r="D212" s="167" t="s">
        <v>187</v>
      </c>
      <c r="E212" s="168" t="s">
        <v>1034</v>
      </c>
      <c r="F212" s="169" t="s">
        <v>1035</v>
      </c>
      <c r="G212" s="170" t="s">
        <v>200</v>
      </c>
      <c r="H212" s="171">
        <v>49.847999999999999</v>
      </c>
      <c r="I212" s="172"/>
      <c r="J212" s="173">
        <f>ROUND(I212*H212,2)</f>
        <v>0</v>
      </c>
      <c r="K212" s="169" t="s">
        <v>925</v>
      </c>
      <c r="L212" s="34"/>
      <c r="M212" s="174" t="s">
        <v>1</v>
      </c>
      <c r="N212" s="175" t="s">
        <v>44</v>
      </c>
      <c r="O212" s="59"/>
      <c r="P212" s="176">
        <f>O212*H212</f>
        <v>0</v>
      </c>
      <c r="Q212" s="176">
        <v>3.5599999999999998E-3</v>
      </c>
      <c r="R212" s="176">
        <f>Q212*H212</f>
        <v>0.17745887999999999</v>
      </c>
      <c r="S212" s="176">
        <v>0</v>
      </c>
      <c r="T212" s="177">
        <f>S212*H212</f>
        <v>0</v>
      </c>
      <c r="U212" s="33"/>
      <c r="V212" s="33"/>
      <c r="W212" s="33"/>
      <c r="X212" s="33"/>
      <c r="Y212" s="33"/>
      <c r="Z212" s="33"/>
      <c r="AA212" s="33"/>
      <c r="AB212" s="33"/>
      <c r="AC212" s="33"/>
      <c r="AD212" s="33"/>
      <c r="AE212" s="33"/>
      <c r="AR212" s="178" t="s">
        <v>192</v>
      </c>
      <c r="AT212" s="178" t="s">
        <v>187</v>
      </c>
      <c r="AU212" s="178" t="s">
        <v>88</v>
      </c>
      <c r="AY212" s="18" t="s">
        <v>184</v>
      </c>
      <c r="BE212" s="179">
        <f>IF(N212="základní",J212,0)</f>
        <v>0</v>
      </c>
      <c r="BF212" s="179">
        <f>IF(N212="snížená",J212,0)</f>
        <v>0</v>
      </c>
      <c r="BG212" s="179">
        <f>IF(N212="zákl. přenesená",J212,0)</f>
        <v>0</v>
      </c>
      <c r="BH212" s="179">
        <f>IF(N212="sníž. přenesená",J212,0)</f>
        <v>0</v>
      </c>
      <c r="BI212" s="179">
        <f>IF(N212="nulová",J212,0)</f>
        <v>0</v>
      </c>
      <c r="BJ212" s="18" t="s">
        <v>86</v>
      </c>
      <c r="BK212" s="179">
        <f>ROUND(I212*H212,2)</f>
        <v>0</v>
      </c>
      <c r="BL212" s="18" t="s">
        <v>192</v>
      </c>
      <c r="BM212" s="178" t="s">
        <v>2270</v>
      </c>
    </row>
    <row r="213" spans="1:65" s="13" customFormat="1" ht="11.25">
      <c r="B213" s="184"/>
      <c r="D213" s="180" t="s">
        <v>196</v>
      </c>
      <c r="E213" s="185" t="s">
        <v>1</v>
      </c>
      <c r="F213" s="186" t="s">
        <v>2271</v>
      </c>
      <c r="H213" s="187">
        <v>6.3129999999999997</v>
      </c>
      <c r="I213" s="188"/>
      <c r="L213" s="184"/>
      <c r="M213" s="189"/>
      <c r="N213" s="190"/>
      <c r="O213" s="190"/>
      <c r="P213" s="190"/>
      <c r="Q213" s="190"/>
      <c r="R213" s="190"/>
      <c r="S213" s="190"/>
      <c r="T213" s="191"/>
      <c r="AT213" s="185" t="s">
        <v>196</v>
      </c>
      <c r="AU213" s="185" t="s">
        <v>88</v>
      </c>
      <c r="AV213" s="13" t="s">
        <v>88</v>
      </c>
      <c r="AW213" s="13" t="s">
        <v>36</v>
      </c>
      <c r="AX213" s="13" t="s">
        <v>79</v>
      </c>
      <c r="AY213" s="185" t="s">
        <v>184</v>
      </c>
    </row>
    <row r="214" spans="1:65" s="13" customFormat="1" ht="11.25">
      <c r="B214" s="184"/>
      <c r="D214" s="180" t="s">
        <v>196</v>
      </c>
      <c r="E214" s="185" t="s">
        <v>1</v>
      </c>
      <c r="F214" s="186" t="s">
        <v>2272</v>
      </c>
      <c r="H214" s="187">
        <v>23.187999999999999</v>
      </c>
      <c r="I214" s="188"/>
      <c r="L214" s="184"/>
      <c r="M214" s="189"/>
      <c r="N214" s="190"/>
      <c r="O214" s="190"/>
      <c r="P214" s="190"/>
      <c r="Q214" s="190"/>
      <c r="R214" s="190"/>
      <c r="S214" s="190"/>
      <c r="T214" s="191"/>
      <c r="AT214" s="185" t="s">
        <v>196</v>
      </c>
      <c r="AU214" s="185" t="s">
        <v>88</v>
      </c>
      <c r="AV214" s="13" t="s">
        <v>88</v>
      </c>
      <c r="AW214" s="13" t="s">
        <v>36</v>
      </c>
      <c r="AX214" s="13" t="s">
        <v>79</v>
      </c>
      <c r="AY214" s="185" t="s">
        <v>184</v>
      </c>
    </row>
    <row r="215" spans="1:65" s="13" customFormat="1" ht="11.25">
      <c r="B215" s="184"/>
      <c r="D215" s="180" t="s">
        <v>196</v>
      </c>
      <c r="E215" s="185" t="s">
        <v>1</v>
      </c>
      <c r="F215" s="186" t="s">
        <v>2273</v>
      </c>
      <c r="H215" s="187">
        <v>20.347049999999999</v>
      </c>
      <c r="I215" s="188"/>
      <c r="L215" s="184"/>
      <c r="M215" s="189"/>
      <c r="N215" s="190"/>
      <c r="O215" s="190"/>
      <c r="P215" s="190"/>
      <c r="Q215" s="190"/>
      <c r="R215" s="190"/>
      <c r="S215" s="190"/>
      <c r="T215" s="191"/>
      <c r="AT215" s="185" t="s">
        <v>196</v>
      </c>
      <c r="AU215" s="185" t="s">
        <v>88</v>
      </c>
      <c r="AV215" s="13" t="s">
        <v>88</v>
      </c>
      <c r="AW215" s="13" t="s">
        <v>36</v>
      </c>
      <c r="AX215" s="13" t="s">
        <v>79</v>
      </c>
      <c r="AY215" s="185" t="s">
        <v>184</v>
      </c>
    </row>
    <row r="216" spans="1:65" s="14" customFormat="1" ht="11.25">
      <c r="B216" s="192"/>
      <c r="D216" s="180" t="s">
        <v>196</v>
      </c>
      <c r="E216" s="193" t="s">
        <v>1</v>
      </c>
      <c r="F216" s="194" t="s">
        <v>212</v>
      </c>
      <c r="H216" s="195">
        <v>49.848050000000001</v>
      </c>
      <c r="I216" s="196"/>
      <c r="L216" s="192"/>
      <c r="M216" s="197"/>
      <c r="N216" s="198"/>
      <c r="O216" s="198"/>
      <c r="P216" s="198"/>
      <c r="Q216" s="198"/>
      <c r="R216" s="198"/>
      <c r="S216" s="198"/>
      <c r="T216" s="199"/>
      <c r="AT216" s="193" t="s">
        <v>196</v>
      </c>
      <c r="AU216" s="193" t="s">
        <v>88</v>
      </c>
      <c r="AV216" s="14" t="s">
        <v>192</v>
      </c>
      <c r="AW216" s="14" t="s">
        <v>36</v>
      </c>
      <c r="AX216" s="14" t="s">
        <v>86</v>
      </c>
      <c r="AY216" s="193" t="s">
        <v>184</v>
      </c>
    </row>
    <row r="217" spans="1:65" s="2" customFormat="1" ht="24.2" customHeight="1">
      <c r="A217" s="33"/>
      <c r="B217" s="166"/>
      <c r="C217" s="167" t="s">
        <v>335</v>
      </c>
      <c r="D217" s="167" t="s">
        <v>187</v>
      </c>
      <c r="E217" s="168" t="s">
        <v>1037</v>
      </c>
      <c r="F217" s="169" t="s">
        <v>1038</v>
      </c>
      <c r="G217" s="170" t="s">
        <v>200</v>
      </c>
      <c r="H217" s="171">
        <v>21.24</v>
      </c>
      <c r="I217" s="172"/>
      <c r="J217" s="173">
        <f>ROUND(I217*H217,2)</f>
        <v>0</v>
      </c>
      <c r="K217" s="169" t="s">
        <v>925</v>
      </c>
      <c r="L217" s="34"/>
      <c r="M217" s="174" t="s">
        <v>1</v>
      </c>
      <c r="N217" s="175" t="s">
        <v>44</v>
      </c>
      <c r="O217" s="59"/>
      <c r="P217" s="176">
        <f>O217*H217</f>
        <v>0</v>
      </c>
      <c r="Q217" s="176">
        <v>3.5599999999999998E-3</v>
      </c>
      <c r="R217" s="176">
        <f>Q217*H217</f>
        <v>7.5614399999999984E-2</v>
      </c>
      <c r="S217" s="176">
        <v>0</v>
      </c>
      <c r="T217" s="177">
        <f>S217*H217</f>
        <v>0</v>
      </c>
      <c r="U217" s="33"/>
      <c r="V217" s="33"/>
      <c r="W217" s="33"/>
      <c r="X217" s="33"/>
      <c r="Y217" s="33"/>
      <c r="Z217" s="33"/>
      <c r="AA217" s="33"/>
      <c r="AB217" s="33"/>
      <c r="AC217" s="33"/>
      <c r="AD217" s="33"/>
      <c r="AE217" s="33"/>
      <c r="AR217" s="178" t="s">
        <v>192</v>
      </c>
      <c r="AT217" s="178" t="s">
        <v>187</v>
      </c>
      <c r="AU217" s="178" t="s">
        <v>88</v>
      </c>
      <c r="AY217" s="18" t="s">
        <v>184</v>
      </c>
      <c r="BE217" s="179">
        <f>IF(N217="základní",J217,0)</f>
        <v>0</v>
      </c>
      <c r="BF217" s="179">
        <f>IF(N217="snížená",J217,0)</f>
        <v>0</v>
      </c>
      <c r="BG217" s="179">
        <f>IF(N217="zákl. přenesená",J217,0)</f>
        <v>0</v>
      </c>
      <c r="BH217" s="179">
        <f>IF(N217="sníž. přenesená",J217,0)</f>
        <v>0</v>
      </c>
      <c r="BI217" s="179">
        <f>IF(N217="nulová",J217,0)</f>
        <v>0</v>
      </c>
      <c r="BJ217" s="18" t="s">
        <v>86</v>
      </c>
      <c r="BK217" s="179">
        <f>ROUND(I217*H217,2)</f>
        <v>0</v>
      </c>
      <c r="BL217" s="18" t="s">
        <v>192</v>
      </c>
      <c r="BM217" s="178" t="s">
        <v>2274</v>
      </c>
    </row>
    <row r="218" spans="1:65" s="13" customFormat="1" ht="11.25">
      <c r="B218" s="184"/>
      <c r="D218" s="180" t="s">
        <v>196</v>
      </c>
      <c r="E218" s="185" t="s">
        <v>1</v>
      </c>
      <c r="F218" s="186" t="s">
        <v>2275</v>
      </c>
      <c r="H218" s="187">
        <v>21.2395</v>
      </c>
      <c r="I218" s="188"/>
      <c r="L218" s="184"/>
      <c r="M218" s="189"/>
      <c r="N218" s="190"/>
      <c r="O218" s="190"/>
      <c r="P218" s="190"/>
      <c r="Q218" s="190"/>
      <c r="R218" s="190"/>
      <c r="S218" s="190"/>
      <c r="T218" s="191"/>
      <c r="AT218" s="185" t="s">
        <v>196</v>
      </c>
      <c r="AU218" s="185" t="s">
        <v>88</v>
      </c>
      <c r="AV218" s="13" t="s">
        <v>88</v>
      </c>
      <c r="AW218" s="13" t="s">
        <v>36</v>
      </c>
      <c r="AX218" s="13" t="s">
        <v>86</v>
      </c>
      <c r="AY218" s="185" t="s">
        <v>184</v>
      </c>
    </row>
    <row r="219" spans="1:65" s="2" customFormat="1" ht="24.2" customHeight="1">
      <c r="A219" s="33"/>
      <c r="B219" s="166"/>
      <c r="C219" s="167" t="s">
        <v>340</v>
      </c>
      <c r="D219" s="167" t="s">
        <v>187</v>
      </c>
      <c r="E219" s="168" t="s">
        <v>1041</v>
      </c>
      <c r="F219" s="169" t="s">
        <v>1042</v>
      </c>
      <c r="G219" s="170" t="s">
        <v>200</v>
      </c>
      <c r="H219" s="171">
        <v>40.31</v>
      </c>
      <c r="I219" s="172"/>
      <c r="J219" s="173">
        <f>ROUND(I219*H219,2)</f>
        <v>0</v>
      </c>
      <c r="K219" s="169" t="s">
        <v>925</v>
      </c>
      <c r="L219" s="34"/>
      <c r="M219" s="174" t="s">
        <v>1</v>
      </c>
      <c r="N219" s="175" t="s">
        <v>44</v>
      </c>
      <c r="O219" s="59"/>
      <c r="P219" s="176">
        <f>O219*H219</f>
        <v>0</v>
      </c>
      <c r="Q219" s="176">
        <v>1.58E-3</v>
      </c>
      <c r="R219" s="176">
        <f>Q219*H219</f>
        <v>6.3689800000000005E-2</v>
      </c>
      <c r="S219" s="176">
        <v>0</v>
      </c>
      <c r="T219" s="177">
        <f>S219*H219</f>
        <v>0</v>
      </c>
      <c r="U219" s="33"/>
      <c r="V219" s="33"/>
      <c r="W219" s="33"/>
      <c r="X219" s="33"/>
      <c r="Y219" s="33"/>
      <c r="Z219" s="33"/>
      <c r="AA219" s="33"/>
      <c r="AB219" s="33"/>
      <c r="AC219" s="33"/>
      <c r="AD219" s="33"/>
      <c r="AE219" s="33"/>
      <c r="AR219" s="178" t="s">
        <v>192</v>
      </c>
      <c r="AT219" s="178" t="s">
        <v>187</v>
      </c>
      <c r="AU219" s="178" t="s">
        <v>88</v>
      </c>
      <c r="AY219" s="18" t="s">
        <v>184</v>
      </c>
      <c r="BE219" s="179">
        <f>IF(N219="základní",J219,0)</f>
        <v>0</v>
      </c>
      <c r="BF219" s="179">
        <f>IF(N219="snížená",J219,0)</f>
        <v>0</v>
      </c>
      <c r="BG219" s="179">
        <f>IF(N219="zákl. přenesená",J219,0)</f>
        <v>0</v>
      </c>
      <c r="BH219" s="179">
        <f>IF(N219="sníž. přenesená",J219,0)</f>
        <v>0</v>
      </c>
      <c r="BI219" s="179">
        <f>IF(N219="nulová",J219,0)</f>
        <v>0</v>
      </c>
      <c r="BJ219" s="18" t="s">
        <v>86</v>
      </c>
      <c r="BK219" s="179">
        <f>ROUND(I219*H219,2)</f>
        <v>0</v>
      </c>
      <c r="BL219" s="18" t="s">
        <v>192</v>
      </c>
      <c r="BM219" s="178" t="s">
        <v>2276</v>
      </c>
    </row>
    <row r="220" spans="1:65" s="13" customFormat="1" ht="11.25">
      <c r="B220" s="184"/>
      <c r="D220" s="180" t="s">
        <v>196</v>
      </c>
      <c r="E220" s="185" t="s">
        <v>1</v>
      </c>
      <c r="F220" s="186" t="s">
        <v>2277</v>
      </c>
      <c r="H220" s="187">
        <v>40.31</v>
      </c>
      <c r="I220" s="188"/>
      <c r="L220" s="184"/>
      <c r="M220" s="189"/>
      <c r="N220" s="190"/>
      <c r="O220" s="190"/>
      <c r="P220" s="190"/>
      <c r="Q220" s="190"/>
      <c r="R220" s="190"/>
      <c r="S220" s="190"/>
      <c r="T220" s="191"/>
      <c r="AT220" s="185" t="s">
        <v>196</v>
      </c>
      <c r="AU220" s="185" t="s">
        <v>88</v>
      </c>
      <c r="AV220" s="13" t="s">
        <v>88</v>
      </c>
      <c r="AW220" s="13" t="s">
        <v>36</v>
      </c>
      <c r="AX220" s="13" t="s">
        <v>86</v>
      </c>
      <c r="AY220" s="185" t="s">
        <v>184</v>
      </c>
    </row>
    <row r="221" spans="1:65" s="12" customFormat="1" ht="22.9" customHeight="1">
      <c r="B221" s="153"/>
      <c r="D221" s="154" t="s">
        <v>78</v>
      </c>
      <c r="E221" s="164" t="s">
        <v>1045</v>
      </c>
      <c r="F221" s="164" t="s">
        <v>1046</v>
      </c>
      <c r="I221" s="156"/>
      <c r="J221" s="165">
        <f>BK221</f>
        <v>0</v>
      </c>
      <c r="L221" s="153"/>
      <c r="M221" s="158"/>
      <c r="N221" s="159"/>
      <c r="O221" s="159"/>
      <c r="P221" s="160">
        <f>SUM(P222:P223)</f>
        <v>0</v>
      </c>
      <c r="Q221" s="159"/>
      <c r="R221" s="160">
        <f>SUM(R222:R223)</f>
        <v>0</v>
      </c>
      <c r="S221" s="159"/>
      <c r="T221" s="161">
        <f>SUM(T222:T223)</f>
        <v>0</v>
      </c>
      <c r="AR221" s="154" t="s">
        <v>86</v>
      </c>
      <c r="AT221" s="162" t="s">
        <v>78</v>
      </c>
      <c r="AU221" s="162" t="s">
        <v>86</v>
      </c>
      <c r="AY221" s="154" t="s">
        <v>184</v>
      </c>
      <c r="BK221" s="163">
        <f>SUM(BK222:BK223)</f>
        <v>0</v>
      </c>
    </row>
    <row r="222" spans="1:65" s="2" customFormat="1" ht="24.2" customHeight="1">
      <c r="A222" s="33"/>
      <c r="B222" s="166"/>
      <c r="C222" s="167" t="s">
        <v>347</v>
      </c>
      <c r="D222" s="167" t="s">
        <v>187</v>
      </c>
      <c r="E222" s="168" t="s">
        <v>1047</v>
      </c>
      <c r="F222" s="169" t="s">
        <v>1048</v>
      </c>
      <c r="G222" s="170" t="s">
        <v>216</v>
      </c>
      <c r="H222" s="171">
        <v>89.581000000000003</v>
      </c>
      <c r="I222" s="172"/>
      <c r="J222" s="173">
        <f>ROUND(I222*H222,2)</f>
        <v>0</v>
      </c>
      <c r="K222" s="169" t="s">
        <v>925</v>
      </c>
      <c r="L222" s="34"/>
      <c r="M222" s="174" t="s">
        <v>1</v>
      </c>
      <c r="N222" s="175" t="s">
        <v>44</v>
      </c>
      <c r="O222" s="59"/>
      <c r="P222" s="176">
        <f>O222*H222</f>
        <v>0</v>
      </c>
      <c r="Q222" s="176">
        <v>0</v>
      </c>
      <c r="R222" s="176">
        <f>Q222*H222</f>
        <v>0</v>
      </c>
      <c r="S222" s="176">
        <v>0</v>
      </c>
      <c r="T222" s="177">
        <f>S222*H222</f>
        <v>0</v>
      </c>
      <c r="U222" s="33"/>
      <c r="V222" s="33"/>
      <c r="W222" s="33"/>
      <c r="X222" s="33"/>
      <c r="Y222" s="33"/>
      <c r="Z222" s="33"/>
      <c r="AA222" s="33"/>
      <c r="AB222" s="33"/>
      <c r="AC222" s="33"/>
      <c r="AD222" s="33"/>
      <c r="AE222" s="33"/>
      <c r="AR222" s="178" t="s">
        <v>192</v>
      </c>
      <c r="AT222" s="178" t="s">
        <v>187</v>
      </c>
      <c r="AU222" s="178" t="s">
        <v>88</v>
      </c>
      <c r="AY222" s="18" t="s">
        <v>184</v>
      </c>
      <c r="BE222" s="179">
        <f>IF(N222="základní",J222,0)</f>
        <v>0</v>
      </c>
      <c r="BF222" s="179">
        <f>IF(N222="snížená",J222,0)</f>
        <v>0</v>
      </c>
      <c r="BG222" s="179">
        <f>IF(N222="zákl. přenesená",J222,0)</f>
        <v>0</v>
      </c>
      <c r="BH222" s="179">
        <f>IF(N222="sníž. přenesená",J222,0)</f>
        <v>0</v>
      </c>
      <c r="BI222" s="179">
        <f>IF(N222="nulová",J222,0)</f>
        <v>0</v>
      </c>
      <c r="BJ222" s="18" t="s">
        <v>86</v>
      </c>
      <c r="BK222" s="179">
        <f>ROUND(I222*H222,2)</f>
        <v>0</v>
      </c>
      <c r="BL222" s="18" t="s">
        <v>192</v>
      </c>
      <c r="BM222" s="178" t="s">
        <v>2278</v>
      </c>
    </row>
    <row r="223" spans="1:65" s="13" customFormat="1" ht="11.25">
      <c r="B223" s="184"/>
      <c r="D223" s="180" t="s">
        <v>196</v>
      </c>
      <c r="E223" s="185" t="s">
        <v>1</v>
      </c>
      <c r="F223" s="186" t="s">
        <v>2279</v>
      </c>
      <c r="H223" s="187">
        <v>89.580600000000004</v>
      </c>
      <c r="I223" s="188"/>
      <c r="L223" s="184"/>
      <c r="M223" s="189"/>
      <c r="N223" s="190"/>
      <c r="O223" s="190"/>
      <c r="P223" s="190"/>
      <c r="Q223" s="190"/>
      <c r="R223" s="190"/>
      <c r="S223" s="190"/>
      <c r="T223" s="191"/>
      <c r="AT223" s="185" t="s">
        <v>196</v>
      </c>
      <c r="AU223" s="185" t="s">
        <v>88</v>
      </c>
      <c r="AV223" s="13" t="s">
        <v>88</v>
      </c>
      <c r="AW223" s="13" t="s">
        <v>36</v>
      </c>
      <c r="AX223" s="13" t="s">
        <v>86</v>
      </c>
      <c r="AY223" s="185" t="s">
        <v>184</v>
      </c>
    </row>
    <row r="224" spans="1:65" s="12" customFormat="1" ht="22.9" customHeight="1">
      <c r="B224" s="153"/>
      <c r="D224" s="154" t="s">
        <v>78</v>
      </c>
      <c r="E224" s="164" t="s">
        <v>1051</v>
      </c>
      <c r="F224" s="164" t="s">
        <v>1052</v>
      </c>
      <c r="I224" s="156"/>
      <c r="J224" s="165">
        <f>BK224</f>
        <v>0</v>
      </c>
      <c r="L224" s="153"/>
      <c r="M224" s="158"/>
      <c r="N224" s="159"/>
      <c r="O224" s="159"/>
      <c r="P224" s="160">
        <f>P225</f>
        <v>0</v>
      </c>
      <c r="Q224" s="159"/>
      <c r="R224" s="160">
        <f>R225</f>
        <v>0</v>
      </c>
      <c r="S224" s="159"/>
      <c r="T224" s="161">
        <f>T225</f>
        <v>0</v>
      </c>
      <c r="AR224" s="154" t="s">
        <v>86</v>
      </c>
      <c r="AT224" s="162" t="s">
        <v>78</v>
      </c>
      <c r="AU224" s="162" t="s">
        <v>86</v>
      </c>
      <c r="AY224" s="154" t="s">
        <v>184</v>
      </c>
      <c r="BK224" s="163">
        <f>BK225</f>
        <v>0</v>
      </c>
    </row>
    <row r="225" spans="1:65" s="2" customFormat="1" ht="24.2" customHeight="1">
      <c r="A225" s="33"/>
      <c r="B225" s="166"/>
      <c r="C225" s="167" t="s">
        <v>354</v>
      </c>
      <c r="D225" s="167" t="s">
        <v>187</v>
      </c>
      <c r="E225" s="168" t="s">
        <v>1053</v>
      </c>
      <c r="F225" s="169" t="s">
        <v>1054</v>
      </c>
      <c r="G225" s="170" t="s">
        <v>216</v>
      </c>
      <c r="H225" s="171">
        <v>122.134</v>
      </c>
      <c r="I225" s="172"/>
      <c r="J225" s="173">
        <f>ROUND(I225*H225,2)</f>
        <v>0</v>
      </c>
      <c r="K225" s="169" t="s">
        <v>925</v>
      </c>
      <c r="L225" s="34"/>
      <c r="M225" s="174" t="s">
        <v>1</v>
      </c>
      <c r="N225" s="175" t="s">
        <v>44</v>
      </c>
      <c r="O225" s="59"/>
      <c r="P225" s="176">
        <f>O225*H225</f>
        <v>0</v>
      </c>
      <c r="Q225" s="176">
        <v>0</v>
      </c>
      <c r="R225" s="176">
        <f>Q225*H225</f>
        <v>0</v>
      </c>
      <c r="S225" s="176">
        <v>0</v>
      </c>
      <c r="T225" s="177">
        <f>S225*H225</f>
        <v>0</v>
      </c>
      <c r="U225" s="33"/>
      <c r="V225" s="33"/>
      <c r="W225" s="33"/>
      <c r="X225" s="33"/>
      <c r="Y225" s="33"/>
      <c r="Z225" s="33"/>
      <c r="AA225" s="33"/>
      <c r="AB225" s="33"/>
      <c r="AC225" s="33"/>
      <c r="AD225" s="33"/>
      <c r="AE225" s="33"/>
      <c r="AR225" s="178" t="s">
        <v>192</v>
      </c>
      <c r="AT225" s="178" t="s">
        <v>187</v>
      </c>
      <c r="AU225" s="178" t="s">
        <v>88</v>
      </c>
      <c r="AY225" s="18" t="s">
        <v>184</v>
      </c>
      <c r="BE225" s="179">
        <f>IF(N225="základní",J225,0)</f>
        <v>0</v>
      </c>
      <c r="BF225" s="179">
        <f>IF(N225="snížená",J225,0)</f>
        <v>0</v>
      </c>
      <c r="BG225" s="179">
        <f>IF(N225="zákl. přenesená",J225,0)</f>
        <v>0</v>
      </c>
      <c r="BH225" s="179">
        <f>IF(N225="sníž. přenesená",J225,0)</f>
        <v>0</v>
      </c>
      <c r="BI225" s="179">
        <f>IF(N225="nulová",J225,0)</f>
        <v>0</v>
      </c>
      <c r="BJ225" s="18" t="s">
        <v>86</v>
      </c>
      <c r="BK225" s="179">
        <f>ROUND(I225*H225,2)</f>
        <v>0</v>
      </c>
      <c r="BL225" s="18" t="s">
        <v>192</v>
      </c>
      <c r="BM225" s="178" t="s">
        <v>2280</v>
      </c>
    </row>
    <row r="226" spans="1:65" s="12" customFormat="1" ht="25.9" customHeight="1">
      <c r="B226" s="153"/>
      <c r="D226" s="154" t="s">
        <v>78</v>
      </c>
      <c r="E226" s="155" t="s">
        <v>1056</v>
      </c>
      <c r="F226" s="155" t="s">
        <v>1057</v>
      </c>
      <c r="I226" s="156"/>
      <c r="J226" s="157">
        <f>BK226</f>
        <v>0</v>
      </c>
      <c r="L226" s="153"/>
      <c r="M226" s="158"/>
      <c r="N226" s="159"/>
      <c r="O226" s="159"/>
      <c r="P226" s="160">
        <f>P227</f>
        <v>0</v>
      </c>
      <c r="Q226" s="159"/>
      <c r="R226" s="160">
        <f>R227</f>
        <v>6.7232000000000014E-2</v>
      </c>
      <c r="S226" s="159"/>
      <c r="T226" s="161">
        <f>T227</f>
        <v>0</v>
      </c>
      <c r="AR226" s="154" t="s">
        <v>88</v>
      </c>
      <c r="AT226" s="162" t="s">
        <v>78</v>
      </c>
      <c r="AU226" s="162" t="s">
        <v>79</v>
      </c>
      <c r="AY226" s="154" t="s">
        <v>184</v>
      </c>
      <c r="BK226" s="163">
        <f>BK227</f>
        <v>0</v>
      </c>
    </row>
    <row r="227" spans="1:65" s="12" customFormat="1" ht="22.9" customHeight="1">
      <c r="B227" s="153"/>
      <c r="D227" s="154" t="s">
        <v>78</v>
      </c>
      <c r="E227" s="164" t="s">
        <v>1058</v>
      </c>
      <c r="F227" s="164" t="s">
        <v>1059</v>
      </c>
      <c r="I227" s="156"/>
      <c r="J227" s="165">
        <f>BK227</f>
        <v>0</v>
      </c>
      <c r="L227" s="153"/>
      <c r="M227" s="158"/>
      <c r="N227" s="159"/>
      <c r="O227" s="159"/>
      <c r="P227" s="160">
        <f>SUM(P228:P243)</f>
        <v>0</v>
      </c>
      <c r="Q227" s="159"/>
      <c r="R227" s="160">
        <f>SUM(R228:R243)</f>
        <v>6.7232000000000014E-2</v>
      </c>
      <c r="S227" s="159"/>
      <c r="T227" s="161">
        <f>SUM(T228:T243)</f>
        <v>0</v>
      </c>
      <c r="AR227" s="154" t="s">
        <v>88</v>
      </c>
      <c r="AT227" s="162" t="s">
        <v>78</v>
      </c>
      <c r="AU227" s="162" t="s">
        <v>86</v>
      </c>
      <c r="AY227" s="154" t="s">
        <v>184</v>
      </c>
      <c r="BK227" s="163">
        <f>SUM(BK228:BK243)</f>
        <v>0</v>
      </c>
    </row>
    <row r="228" spans="1:65" s="2" customFormat="1" ht="14.45" customHeight="1">
      <c r="A228" s="33"/>
      <c r="B228" s="166"/>
      <c r="C228" s="167" t="s">
        <v>359</v>
      </c>
      <c r="D228" s="167" t="s">
        <v>187</v>
      </c>
      <c r="E228" s="168" t="s">
        <v>1060</v>
      </c>
      <c r="F228" s="169" t="s">
        <v>1061</v>
      </c>
      <c r="G228" s="170" t="s">
        <v>200</v>
      </c>
      <c r="H228" s="171">
        <v>63.28</v>
      </c>
      <c r="I228" s="172"/>
      <c r="J228" s="173">
        <f>ROUND(I228*H228,2)</f>
        <v>0</v>
      </c>
      <c r="K228" s="169" t="s">
        <v>1</v>
      </c>
      <c r="L228" s="34"/>
      <c r="M228" s="174" t="s">
        <v>1</v>
      </c>
      <c r="N228" s="175" t="s">
        <v>44</v>
      </c>
      <c r="O228" s="59"/>
      <c r="P228" s="176">
        <f>O228*H228</f>
        <v>0</v>
      </c>
      <c r="Q228" s="176">
        <v>0</v>
      </c>
      <c r="R228" s="176">
        <f>Q228*H228</f>
        <v>0</v>
      </c>
      <c r="S228" s="176">
        <v>0</v>
      </c>
      <c r="T228" s="177">
        <f>S228*H228</f>
        <v>0</v>
      </c>
      <c r="U228" s="33"/>
      <c r="V228" s="33"/>
      <c r="W228" s="33"/>
      <c r="X228" s="33"/>
      <c r="Y228" s="33"/>
      <c r="Z228" s="33"/>
      <c r="AA228" s="33"/>
      <c r="AB228" s="33"/>
      <c r="AC228" s="33"/>
      <c r="AD228" s="33"/>
      <c r="AE228" s="33"/>
      <c r="AR228" s="178" t="s">
        <v>274</v>
      </c>
      <c r="AT228" s="178" t="s">
        <v>187</v>
      </c>
      <c r="AU228" s="178" t="s">
        <v>88</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274</v>
      </c>
      <c r="BM228" s="178" t="s">
        <v>2281</v>
      </c>
    </row>
    <row r="229" spans="1:65" s="13" customFormat="1" ht="11.25">
      <c r="B229" s="184"/>
      <c r="D229" s="180" t="s">
        <v>196</v>
      </c>
      <c r="E229" s="185" t="s">
        <v>1</v>
      </c>
      <c r="F229" s="186" t="s">
        <v>2282</v>
      </c>
      <c r="H229" s="187">
        <v>40.29</v>
      </c>
      <c r="I229" s="188"/>
      <c r="L229" s="184"/>
      <c r="M229" s="189"/>
      <c r="N229" s="190"/>
      <c r="O229" s="190"/>
      <c r="P229" s="190"/>
      <c r="Q229" s="190"/>
      <c r="R229" s="190"/>
      <c r="S229" s="190"/>
      <c r="T229" s="191"/>
      <c r="AT229" s="185" t="s">
        <v>196</v>
      </c>
      <c r="AU229" s="185" t="s">
        <v>88</v>
      </c>
      <c r="AV229" s="13" t="s">
        <v>88</v>
      </c>
      <c r="AW229" s="13" t="s">
        <v>36</v>
      </c>
      <c r="AX229" s="13" t="s">
        <v>79</v>
      </c>
      <c r="AY229" s="185" t="s">
        <v>184</v>
      </c>
    </row>
    <row r="230" spans="1:65" s="13" customFormat="1" ht="11.25">
      <c r="B230" s="184"/>
      <c r="D230" s="180" t="s">
        <v>196</v>
      </c>
      <c r="E230" s="185" t="s">
        <v>1</v>
      </c>
      <c r="F230" s="186" t="s">
        <v>2283</v>
      </c>
      <c r="H230" s="187">
        <v>22.989599999999999</v>
      </c>
      <c r="I230" s="188"/>
      <c r="L230" s="184"/>
      <c r="M230" s="189"/>
      <c r="N230" s="190"/>
      <c r="O230" s="190"/>
      <c r="P230" s="190"/>
      <c r="Q230" s="190"/>
      <c r="R230" s="190"/>
      <c r="S230" s="190"/>
      <c r="T230" s="191"/>
      <c r="AT230" s="185" t="s">
        <v>196</v>
      </c>
      <c r="AU230" s="185" t="s">
        <v>88</v>
      </c>
      <c r="AV230" s="13" t="s">
        <v>88</v>
      </c>
      <c r="AW230" s="13" t="s">
        <v>36</v>
      </c>
      <c r="AX230" s="13" t="s">
        <v>79</v>
      </c>
      <c r="AY230" s="185" t="s">
        <v>184</v>
      </c>
    </row>
    <row r="231" spans="1:65" s="14" customFormat="1" ht="11.25">
      <c r="B231" s="192"/>
      <c r="D231" s="180" t="s">
        <v>196</v>
      </c>
      <c r="E231" s="193" t="s">
        <v>1</v>
      </c>
      <c r="F231" s="194" t="s">
        <v>212</v>
      </c>
      <c r="H231" s="195">
        <v>63.279600000000002</v>
      </c>
      <c r="I231" s="196"/>
      <c r="L231" s="192"/>
      <c r="M231" s="197"/>
      <c r="N231" s="198"/>
      <c r="O231" s="198"/>
      <c r="P231" s="198"/>
      <c r="Q231" s="198"/>
      <c r="R231" s="198"/>
      <c r="S231" s="198"/>
      <c r="T231" s="199"/>
      <c r="AT231" s="193" t="s">
        <v>196</v>
      </c>
      <c r="AU231" s="193" t="s">
        <v>88</v>
      </c>
      <c r="AV231" s="14" t="s">
        <v>192</v>
      </c>
      <c r="AW231" s="14" t="s">
        <v>36</v>
      </c>
      <c r="AX231" s="14" t="s">
        <v>86</v>
      </c>
      <c r="AY231" s="193" t="s">
        <v>184</v>
      </c>
    </row>
    <row r="232" spans="1:65" s="2" customFormat="1" ht="24.2" customHeight="1">
      <c r="A232" s="33"/>
      <c r="B232" s="166"/>
      <c r="C232" s="167" t="s">
        <v>363</v>
      </c>
      <c r="D232" s="167" t="s">
        <v>187</v>
      </c>
      <c r="E232" s="168" t="s">
        <v>1066</v>
      </c>
      <c r="F232" s="169" t="s">
        <v>1067</v>
      </c>
      <c r="G232" s="170" t="s">
        <v>200</v>
      </c>
      <c r="H232" s="171">
        <v>28.172999999999998</v>
      </c>
      <c r="I232" s="172"/>
      <c r="J232" s="173">
        <f>ROUND(I232*H232,2)</f>
        <v>0</v>
      </c>
      <c r="K232" s="169" t="s">
        <v>925</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274</v>
      </c>
      <c r="AT232" s="178" t="s">
        <v>187</v>
      </c>
      <c r="AU232" s="178" t="s">
        <v>88</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274</v>
      </c>
      <c r="BM232" s="178" t="s">
        <v>2284</v>
      </c>
    </row>
    <row r="233" spans="1:65" s="13" customFormat="1" ht="11.25">
      <c r="B233" s="184"/>
      <c r="D233" s="180" t="s">
        <v>196</v>
      </c>
      <c r="E233" s="185" t="s">
        <v>1</v>
      </c>
      <c r="F233" s="186" t="s">
        <v>2285</v>
      </c>
      <c r="H233" s="187">
        <v>28.172799999999999</v>
      </c>
      <c r="I233" s="188"/>
      <c r="L233" s="184"/>
      <c r="M233" s="189"/>
      <c r="N233" s="190"/>
      <c r="O233" s="190"/>
      <c r="P233" s="190"/>
      <c r="Q233" s="190"/>
      <c r="R233" s="190"/>
      <c r="S233" s="190"/>
      <c r="T233" s="191"/>
      <c r="AT233" s="185" t="s">
        <v>196</v>
      </c>
      <c r="AU233" s="185" t="s">
        <v>88</v>
      </c>
      <c r="AV233" s="13" t="s">
        <v>88</v>
      </c>
      <c r="AW233" s="13" t="s">
        <v>36</v>
      </c>
      <c r="AX233" s="13" t="s">
        <v>86</v>
      </c>
      <c r="AY233" s="185" t="s">
        <v>184</v>
      </c>
    </row>
    <row r="234" spans="1:65" s="2" customFormat="1" ht="14.45" customHeight="1">
      <c r="A234" s="33"/>
      <c r="B234" s="166"/>
      <c r="C234" s="200" t="s">
        <v>367</v>
      </c>
      <c r="D234" s="200" t="s">
        <v>213</v>
      </c>
      <c r="E234" s="201" t="s">
        <v>1070</v>
      </c>
      <c r="F234" s="202" t="s">
        <v>1071</v>
      </c>
      <c r="G234" s="203" t="s">
        <v>216</v>
      </c>
      <c r="H234" s="204">
        <v>0.01</v>
      </c>
      <c r="I234" s="205"/>
      <c r="J234" s="206">
        <f>ROUND(I234*H234,2)</f>
        <v>0</v>
      </c>
      <c r="K234" s="202" t="s">
        <v>925</v>
      </c>
      <c r="L234" s="207"/>
      <c r="M234" s="208" t="s">
        <v>1</v>
      </c>
      <c r="N234" s="209" t="s">
        <v>44</v>
      </c>
      <c r="O234" s="59"/>
      <c r="P234" s="176">
        <f>O234*H234</f>
        <v>0</v>
      </c>
      <c r="Q234" s="176">
        <v>1</v>
      </c>
      <c r="R234" s="176">
        <f>Q234*H234</f>
        <v>0.01</v>
      </c>
      <c r="S234" s="176">
        <v>0</v>
      </c>
      <c r="T234" s="177">
        <f>S234*H234</f>
        <v>0</v>
      </c>
      <c r="U234" s="33"/>
      <c r="V234" s="33"/>
      <c r="W234" s="33"/>
      <c r="X234" s="33"/>
      <c r="Y234" s="33"/>
      <c r="Z234" s="33"/>
      <c r="AA234" s="33"/>
      <c r="AB234" s="33"/>
      <c r="AC234" s="33"/>
      <c r="AD234" s="33"/>
      <c r="AE234" s="33"/>
      <c r="AR234" s="178" t="s">
        <v>359</v>
      </c>
      <c r="AT234" s="178" t="s">
        <v>213</v>
      </c>
      <c r="AU234" s="178" t="s">
        <v>88</v>
      </c>
      <c r="AY234" s="18" t="s">
        <v>184</v>
      </c>
      <c r="BE234" s="179">
        <f>IF(N234="základní",J234,0)</f>
        <v>0</v>
      </c>
      <c r="BF234" s="179">
        <f>IF(N234="snížená",J234,0)</f>
        <v>0</v>
      </c>
      <c r="BG234" s="179">
        <f>IF(N234="zákl. přenesená",J234,0)</f>
        <v>0</v>
      </c>
      <c r="BH234" s="179">
        <f>IF(N234="sníž. přenesená",J234,0)</f>
        <v>0</v>
      </c>
      <c r="BI234" s="179">
        <f>IF(N234="nulová",J234,0)</f>
        <v>0</v>
      </c>
      <c r="BJ234" s="18" t="s">
        <v>86</v>
      </c>
      <c r="BK234" s="179">
        <f>ROUND(I234*H234,2)</f>
        <v>0</v>
      </c>
      <c r="BL234" s="18" t="s">
        <v>274</v>
      </c>
      <c r="BM234" s="178" t="s">
        <v>2286</v>
      </c>
    </row>
    <row r="235" spans="1:65" s="13" customFormat="1" ht="11.25">
      <c r="B235" s="184"/>
      <c r="D235" s="180" t="s">
        <v>196</v>
      </c>
      <c r="F235" s="186" t="s">
        <v>2287</v>
      </c>
      <c r="H235" s="187">
        <v>0.01</v>
      </c>
      <c r="I235" s="188"/>
      <c r="L235" s="184"/>
      <c r="M235" s="189"/>
      <c r="N235" s="190"/>
      <c r="O235" s="190"/>
      <c r="P235" s="190"/>
      <c r="Q235" s="190"/>
      <c r="R235" s="190"/>
      <c r="S235" s="190"/>
      <c r="T235" s="191"/>
      <c r="AT235" s="185" t="s">
        <v>196</v>
      </c>
      <c r="AU235" s="185" t="s">
        <v>88</v>
      </c>
      <c r="AV235" s="13" t="s">
        <v>88</v>
      </c>
      <c r="AW235" s="13" t="s">
        <v>3</v>
      </c>
      <c r="AX235" s="13" t="s">
        <v>86</v>
      </c>
      <c r="AY235" s="185" t="s">
        <v>184</v>
      </c>
    </row>
    <row r="236" spans="1:65" s="2" customFormat="1" ht="24.2" customHeight="1">
      <c r="A236" s="33"/>
      <c r="B236" s="166"/>
      <c r="C236" s="167" t="s">
        <v>374</v>
      </c>
      <c r="D236" s="167" t="s">
        <v>187</v>
      </c>
      <c r="E236" s="168" t="s">
        <v>1074</v>
      </c>
      <c r="F236" s="169" t="s">
        <v>1075</v>
      </c>
      <c r="G236" s="170" t="s">
        <v>200</v>
      </c>
      <c r="H236" s="171">
        <v>56.345999999999997</v>
      </c>
      <c r="I236" s="172"/>
      <c r="J236" s="173">
        <f>ROUND(I236*H236,2)</f>
        <v>0</v>
      </c>
      <c r="K236" s="169" t="s">
        <v>925</v>
      </c>
      <c r="L236" s="34"/>
      <c r="M236" s="174" t="s">
        <v>1</v>
      </c>
      <c r="N236" s="175" t="s">
        <v>44</v>
      </c>
      <c r="O236" s="59"/>
      <c r="P236" s="176">
        <f>O236*H236</f>
        <v>0</v>
      </c>
      <c r="Q236" s="176">
        <v>0</v>
      </c>
      <c r="R236" s="176">
        <f>Q236*H236</f>
        <v>0</v>
      </c>
      <c r="S236" s="176">
        <v>0</v>
      </c>
      <c r="T236" s="177">
        <f>S236*H236</f>
        <v>0</v>
      </c>
      <c r="U236" s="33"/>
      <c r="V236" s="33"/>
      <c r="W236" s="33"/>
      <c r="X236" s="33"/>
      <c r="Y236" s="33"/>
      <c r="Z236" s="33"/>
      <c r="AA236" s="33"/>
      <c r="AB236" s="33"/>
      <c r="AC236" s="33"/>
      <c r="AD236" s="33"/>
      <c r="AE236" s="33"/>
      <c r="AR236" s="178" t="s">
        <v>274</v>
      </c>
      <c r="AT236" s="178" t="s">
        <v>187</v>
      </c>
      <c r="AU236" s="178" t="s">
        <v>88</v>
      </c>
      <c r="AY236" s="18" t="s">
        <v>184</v>
      </c>
      <c r="BE236" s="179">
        <f>IF(N236="základní",J236,0)</f>
        <v>0</v>
      </c>
      <c r="BF236" s="179">
        <f>IF(N236="snížená",J236,0)</f>
        <v>0</v>
      </c>
      <c r="BG236" s="179">
        <f>IF(N236="zákl. přenesená",J236,0)</f>
        <v>0</v>
      </c>
      <c r="BH236" s="179">
        <f>IF(N236="sníž. přenesená",J236,0)</f>
        <v>0</v>
      </c>
      <c r="BI236" s="179">
        <f>IF(N236="nulová",J236,0)</f>
        <v>0</v>
      </c>
      <c r="BJ236" s="18" t="s">
        <v>86</v>
      </c>
      <c r="BK236" s="179">
        <f>ROUND(I236*H236,2)</f>
        <v>0</v>
      </c>
      <c r="BL236" s="18" t="s">
        <v>274</v>
      </c>
      <c r="BM236" s="178" t="s">
        <v>2288</v>
      </c>
    </row>
    <row r="237" spans="1:65" s="13" customFormat="1" ht="11.25">
      <c r="B237" s="184"/>
      <c r="D237" s="180" t="s">
        <v>196</v>
      </c>
      <c r="E237" s="185" t="s">
        <v>1</v>
      </c>
      <c r="F237" s="186" t="s">
        <v>2289</v>
      </c>
      <c r="H237" s="187">
        <v>56.345999999999997</v>
      </c>
      <c r="I237" s="188"/>
      <c r="L237" s="184"/>
      <c r="M237" s="189"/>
      <c r="N237" s="190"/>
      <c r="O237" s="190"/>
      <c r="P237" s="190"/>
      <c r="Q237" s="190"/>
      <c r="R237" s="190"/>
      <c r="S237" s="190"/>
      <c r="T237" s="191"/>
      <c r="AT237" s="185" t="s">
        <v>196</v>
      </c>
      <c r="AU237" s="185" t="s">
        <v>88</v>
      </c>
      <c r="AV237" s="13" t="s">
        <v>88</v>
      </c>
      <c r="AW237" s="13" t="s">
        <v>36</v>
      </c>
      <c r="AX237" s="13" t="s">
        <v>86</v>
      </c>
      <c r="AY237" s="185" t="s">
        <v>184</v>
      </c>
    </row>
    <row r="238" spans="1:65" s="2" customFormat="1" ht="14.45" customHeight="1">
      <c r="A238" s="33"/>
      <c r="B238" s="166"/>
      <c r="C238" s="200" t="s">
        <v>379</v>
      </c>
      <c r="D238" s="200" t="s">
        <v>213</v>
      </c>
      <c r="E238" s="201" t="s">
        <v>1078</v>
      </c>
      <c r="F238" s="202" t="s">
        <v>1079</v>
      </c>
      <c r="G238" s="203" t="s">
        <v>216</v>
      </c>
      <c r="H238" s="204">
        <v>2.5000000000000001E-2</v>
      </c>
      <c r="I238" s="205"/>
      <c r="J238" s="206">
        <f>ROUND(I238*H238,2)</f>
        <v>0</v>
      </c>
      <c r="K238" s="202" t="s">
        <v>925</v>
      </c>
      <c r="L238" s="207"/>
      <c r="M238" s="208" t="s">
        <v>1</v>
      </c>
      <c r="N238" s="209" t="s">
        <v>44</v>
      </c>
      <c r="O238" s="59"/>
      <c r="P238" s="176">
        <f>O238*H238</f>
        <v>0</v>
      </c>
      <c r="Q238" s="176">
        <v>1</v>
      </c>
      <c r="R238" s="176">
        <f>Q238*H238</f>
        <v>2.5000000000000001E-2</v>
      </c>
      <c r="S238" s="176">
        <v>0</v>
      </c>
      <c r="T238" s="177">
        <f>S238*H238</f>
        <v>0</v>
      </c>
      <c r="U238" s="33"/>
      <c r="V238" s="33"/>
      <c r="W238" s="33"/>
      <c r="X238" s="33"/>
      <c r="Y238" s="33"/>
      <c r="Z238" s="33"/>
      <c r="AA238" s="33"/>
      <c r="AB238" s="33"/>
      <c r="AC238" s="33"/>
      <c r="AD238" s="33"/>
      <c r="AE238" s="33"/>
      <c r="AR238" s="178" t="s">
        <v>359</v>
      </c>
      <c r="AT238" s="178" t="s">
        <v>213</v>
      </c>
      <c r="AU238" s="178" t="s">
        <v>88</v>
      </c>
      <c r="AY238" s="18" t="s">
        <v>184</v>
      </c>
      <c r="BE238" s="179">
        <f>IF(N238="základní",J238,0)</f>
        <v>0</v>
      </c>
      <c r="BF238" s="179">
        <f>IF(N238="snížená",J238,0)</f>
        <v>0</v>
      </c>
      <c r="BG238" s="179">
        <f>IF(N238="zákl. přenesená",J238,0)</f>
        <v>0</v>
      </c>
      <c r="BH238" s="179">
        <f>IF(N238="sníž. přenesená",J238,0)</f>
        <v>0</v>
      </c>
      <c r="BI238" s="179">
        <f>IF(N238="nulová",J238,0)</f>
        <v>0</v>
      </c>
      <c r="BJ238" s="18" t="s">
        <v>86</v>
      </c>
      <c r="BK238" s="179">
        <f>ROUND(I238*H238,2)</f>
        <v>0</v>
      </c>
      <c r="BL238" s="18" t="s">
        <v>274</v>
      </c>
      <c r="BM238" s="178" t="s">
        <v>2290</v>
      </c>
    </row>
    <row r="239" spans="1:65" s="13" customFormat="1" ht="11.25">
      <c r="B239" s="184"/>
      <c r="D239" s="180" t="s">
        <v>196</v>
      </c>
      <c r="F239" s="186" t="s">
        <v>2291</v>
      </c>
      <c r="H239" s="187">
        <v>2.5000000000000001E-2</v>
      </c>
      <c r="I239" s="188"/>
      <c r="L239" s="184"/>
      <c r="M239" s="189"/>
      <c r="N239" s="190"/>
      <c r="O239" s="190"/>
      <c r="P239" s="190"/>
      <c r="Q239" s="190"/>
      <c r="R239" s="190"/>
      <c r="S239" s="190"/>
      <c r="T239" s="191"/>
      <c r="AT239" s="185" t="s">
        <v>196</v>
      </c>
      <c r="AU239" s="185" t="s">
        <v>88</v>
      </c>
      <c r="AV239" s="13" t="s">
        <v>88</v>
      </c>
      <c r="AW239" s="13" t="s">
        <v>3</v>
      </c>
      <c r="AX239" s="13" t="s">
        <v>86</v>
      </c>
      <c r="AY239" s="185" t="s">
        <v>184</v>
      </c>
    </row>
    <row r="240" spans="1:65" s="2" customFormat="1" ht="24.2" customHeight="1">
      <c r="A240" s="33"/>
      <c r="B240" s="166"/>
      <c r="C240" s="167" t="s">
        <v>387</v>
      </c>
      <c r="D240" s="167" t="s">
        <v>187</v>
      </c>
      <c r="E240" s="168" t="s">
        <v>1082</v>
      </c>
      <c r="F240" s="169" t="s">
        <v>1083</v>
      </c>
      <c r="G240" s="170" t="s">
        <v>200</v>
      </c>
      <c r="H240" s="171">
        <v>40.29</v>
      </c>
      <c r="I240" s="172"/>
      <c r="J240" s="173">
        <f>ROUND(I240*H240,2)</f>
        <v>0</v>
      </c>
      <c r="K240" s="169" t="s">
        <v>925</v>
      </c>
      <c r="L240" s="34"/>
      <c r="M240" s="174" t="s">
        <v>1</v>
      </c>
      <c r="N240" s="175" t="s">
        <v>44</v>
      </c>
      <c r="O240" s="59"/>
      <c r="P240" s="176">
        <f>O240*H240</f>
        <v>0</v>
      </c>
      <c r="Q240" s="176">
        <v>0</v>
      </c>
      <c r="R240" s="176">
        <f>Q240*H240</f>
        <v>0</v>
      </c>
      <c r="S240" s="176">
        <v>0</v>
      </c>
      <c r="T240" s="177">
        <f>S240*H240</f>
        <v>0</v>
      </c>
      <c r="U240" s="33"/>
      <c r="V240" s="33"/>
      <c r="W240" s="33"/>
      <c r="X240" s="33"/>
      <c r="Y240" s="33"/>
      <c r="Z240" s="33"/>
      <c r="AA240" s="33"/>
      <c r="AB240" s="33"/>
      <c r="AC240" s="33"/>
      <c r="AD240" s="33"/>
      <c r="AE240" s="33"/>
      <c r="AR240" s="178" t="s">
        <v>274</v>
      </c>
      <c r="AT240" s="178" t="s">
        <v>187</v>
      </c>
      <c r="AU240" s="178" t="s">
        <v>88</v>
      </c>
      <c r="AY240" s="18" t="s">
        <v>184</v>
      </c>
      <c r="BE240" s="179">
        <f>IF(N240="základní",J240,0)</f>
        <v>0</v>
      </c>
      <c r="BF240" s="179">
        <f>IF(N240="snížená",J240,0)</f>
        <v>0</v>
      </c>
      <c r="BG240" s="179">
        <f>IF(N240="zákl. přenesená",J240,0)</f>
        <v>0</v>
      </c>
      <c r="BH240" s="179">
        <f>IF(N240="sníž. přenesená",J240,0)</f>
        <v>0</v>
      </c>
      <c r="BI240" s="179">
        <f>IF(N240="nulová",J240,0)</f>
        <v>0</v>
      </c>
      <c r="BJ240" s="18" t="s">
        <v>86</v>
      </c>
      <c r="BK240" s="179">
        <f>ROUND(I240*H240,2)</f>
        <v>0</v>
      </c>
      <c r="BL240" s="18" t="s">
        <v>274</v>
      </c>
      <c r="BM240" s="178" t="s">
        <v>2292</v>
      </c>
    </row>
    <row r="241" spans="1:65" s="2" customFormat="1" ht="24.2" customHeight="1">
      <c r="A241" s="33"/>
      <c r="B241" s="166"/>
      <c r="C241" s="200" t="s">
        <v>394</v>
      </c>
      <c r="D241" s="200" t="s">
        <v>213</v>
      </c>
      <c r="E241" s="201" t="s">
        <v>1086</v>
      </c>
      <c r="F241" s="202" t="s">
        <v>1087</v>
      </c>
      <c r="G241" s="203" t="s">
        <v>200</v>
      </c>
      <c r="H241" s="204">
        <v>40.29</v>
      </c>
      <c r="I241" s="205"/>
      <c r="J241" s="206">
        <f>ROUND(I241*H241,2)</f>
        <v>0</v>
      </c>
      <c r="K241" s="202" t="s">
        <v>925</v>
      </c>
      <c r="L241" s="207"/>
      <c r="M241" s="208" t="s">
        <v>1</v>
      </c>
      <c r="N241" s="209" t="s">
        <v>44</v>
      </c>
      <c r="O241" s="59"/>
      <c r="P241" s="176">
        <f>O241*H241</f>
        <v>0</v>
      </c>
      <c r="Q241" s="176">
        <v>8.0000000000000004E-4</v>
      </c>
      <c r="R241" s="176">
        <f>Q241*H241</f>
        <v>3.2232000000000004E-2</v>
      </c>
      <c r="S241" s="176">
        <v>0</v>
      </c>
      <c r="T241" s="177">
        <f>S241*H241</f>
        <v>0</v>
      </c>
      <c r="U241" s="33"/>
      <c r="V241" s="33"/>
      <c r="W241" s="33"/>
      <c r="X241" s="33"/>
      <c r="Y241" s="33"/>
      <c r="Z241" s="33"/>
      <c r="AA241" s="33"/>
      <c r="AB241" s="33"/>
      <c r="AC241" s="33"/>
      <c r="AD241" s="33"/>
      <c r="AE241" s="33"/>
      <c r="AR241" s="178" t="s">
        <v>359</v>
      </c>
      <c r="AT241" s="178" t="s">
        <v>213</v>
      </c>
      <c r="AU241" s="178" t="s">
        <v>88</v>
      </c>
      <c r="AY241" s="18" t="s">
        <v>184</v>
      </c>
      <c r="BE241" s="179">
        <f>IF(N241="základní",J241,0)</f>
        <v>0</v>
      </c>
      <c r="BF241" s="179">
        <f>IF(N241="snížená",J241,0)</f>
        <v>0</v>
      </c>
      <c r="BG241" s="179">
        <f>IF(N241="zákl. přenesená",J241,0)</f>
        <v>0</v>
      </c>
      <c r="BH241" s="179">
        <f>IF(N241="sníž. přenesená",J241,0)</f>
        <v>0</v>
      </c>
      <c r="BI241" s="179">
        <f>IF(N241="nulová",J241,0)</f>
        <v>0</v>
      </c>
      <c r="BJ241" s="18" t="s">
        <v>86</v>
      </c>
      <c r="BK241" s="179">
        <f>ROUND(I241*H241,2)</f>
        <v>0</v>
      </c>
      <c r="BL241" s="18" t="s">
        <v>274</v>
      </c>
      <c r="BM241" s="178" t="s">
        <v>2293</v>
      </c>
    </row>
    <row r="242" spans="1:65" s="13" customFormat="1" ht="11.25">
      <c r="B242" s="184"/>
      <c r="D242" s="180" t="s">
        <v>196</v>
      </c>
      <c r="E242" s="185" t="s">
        <v>1</v>
      </c>
      <c r="F242" s="186" t="s">
        <v>2282</v>
      </c>
      <c r="H242" s="187">
        <v>40.29</v>
      </c>
      <c r="I242" s="188"/>
      <c r="L242" s="184"/>
      <c r="M242" s="189"/>
      <c r="N242" s="190"/>
      <c r="O242" s="190"/>
      <c r="P242" s="190"/>
      <c r="Q242" s="190"/>
      <c r="R242" s="190"/>
      <c r="S242" s="190"/>
      <c r="T242" s="191"/>
      <c r="AT242" s="185" t="s">
        <v>196</v>
      </c>
      <c r="AU242" s="185" t="s">
        <v>88</v>
      </c>
      <c r="AV242" s="13" t="s">
        <v>88</v>
      </c>
      <c r="AW242" s="13" t="s">
        <v>36</v>
      </c>
      <c r="AX242" s="13" t="s">
        <v>86</v>
      </c>
      <c r="AY242" s="185" t="s">
        <v>184</v>
      </c>
    </row>
    <row r="243" spans="1:65" s="2" customFormat="1" ht="24.2" customHeight="1">
      <c r="A243" s="33"/>
      <c r="B243" s="166"/>
      <c r="C243" s="167" t="s">
        <v>401</v>
      </c>
      <c r="D243" s="167" t="s">
        <v>187</v>
      </c>
      <c r="E243" s="168" t="s">
        <v>1089</v>
      </c>
      <c r="F243" s="169" t="s">
        <v>1090</v>
      </c>
      <c r="G243" s="170" t="s">
        <v>216</v>
      </c>
      <c r="H243" s="171">
        <v>6.7000000000000004E-2</v>
      </c>
      <c r="I243" s="172"/>
      <c r="J243" s="173">
        <f>ROUND(I243*H243,2)</f>
        <v>0</v>
      </c>
      <c r="K243" s="169" t="s">
        <v>925</v>
      </c>
      <c r="L243" s="34"/>
      <c r="M243" s="174" t="s">
        <v>1</v>
      </c>
      <c r="N243" s="175" t="s">
        <v>44</v>
      </c>
      <c r="O243" s="59"/>
      <c r="P243" s="176">
        <f>O243*H243</f>
        <v>0</v>
      </c>
      <c r="Q243" s="176">
        <v>0</v>
      </c>
      <c r="R243" s="176">
        <f>Q243*H243</f>
        <v>0</v>
      </c>
      <c r="S243" s="176">
        <v>0</v>
      </c>
      <c r="T243" s="177">
        <f>S243*H243</f>
        <v>0</v>
      </c>
      <c r="U243" s="33"/>
      <c r="V243" s="33"/>
      <c r="W243" s="33"/>
      <c r="X243" s="33"/>
      <c r="Y243" s="33"/>
      <c r="Z243" s="33"/>
      <c r="AA243" s="33"/>
      <c r="AB243" s="33"/>
      <c r="AC243" s="33"/>
      <c r="AD243" s="33"/>
      <c r="AE243" s="33"/>
      <c r="AR243" s="178" t="s">
        <v>274</v>
      </c>
      <c r="AT243" s="178" t="s">
        <v>187</v>
      </c>
      <c r="AU243" s="178" t="s">
        <v>88</v>
      </c>
      <c r="AY243" s="18" t="s">
        <v>184</v>
      </c>
      <c r="BE243" s="179">
        <f>IF(N243="základní",J243,0)</f>
        <v>0</v>
      </c>
      <c r="BF243" s="179">
        <f>IF(N243="snížená",J243,0)</f>
        <v>0</v>
      </c>
      <c r="BG243" s="179">
        <f>IF(N243="zákl. přenesená",J243,0)</f>
        <v>0</v>
      </c>
      <c r="BH243" s="179">
        <f>IF(N243="sníž. přenesená",J243,0)</f>
        <v>0</v>
      </c>
      <c r="BI243" s="179">
        <f>IF(N243="nulová",J243,0)</f>
        <v>0</v>
      </c>
      <c r="BJ243" s="18" t="s">
        <v>86</v>
      </c>
      <c r="BK243" s="179">
        <f>ROUND(I243*H243,2)</f>
        <v>0</v>
      </c>
      <c r="BL243" s="18" t="s">
        <v>274</v>
      </c>
      <c r="BM243" s="178" t="s">
        <v>2294</v>
      </c>
    </row>
    <row r="244" spans="1:65" s="12" customFormat="1" ht="25.9" customHeight="1">
      <c r="B244" s="153"/>
      <c r="D244" s="154" t="s">
        <v>78</v>
      </c>
      <c r="E244" s="155" t="s">
        <v>120</v>
      </c>
      <c r="F244" s="155" t="s">
        <v>896</v>
      </c>
      <c r="I244" s="156"/>
      <c r="J244" s="157">
        <f>BK244</f>
        <v>0</v>
      </c>
      <c r="L244" s="153"/>
      <c r="M244" s="158"/>
      <c r="N244" s="159"/>
      <c r="O244" s="159"/>
      <c r="P244" s="160">
        <f>P245+P249</f>
        <v>0</v>
      </c>
      <c r="Q244" s="159"/>
      <c r="R244" s="160">
        <f>R245+R249</f>
        <v>0</v>
      </c>
      <c r="S244" s="159"/>
      <c r="T244" s="161">
        <f>T245+T249</f>
        <v>0</v>
      </c>
      <c r="AR244" s="154" t="s">
        <v>185</v>
      </c>
      <c r="AT244" s="162" t="s">
        <v>78</v>
      </c>
      <c r="AU244" s="162" t="s">
        <v>79</v>
      </c>
      <c r="AY244" s="154" t="s">
        <v>184</v>
      </c>
      <c r="BK244" s="163">
        <f>BK245+BK249</f>
        <v>0</v>
      </c>
    </row>
    <row r="245" spans="1:65" s="12" customFormat="1" ht="22.9" customHeight="1">
      <c r="B245" s="153"/>
      <c r="D245" s="154" t="s">
        <v>78</v>
      </c>
      <c r="E245" s="164" t="s">
        <v>1092</v>
      </c>
      <c r="F245" s="164" t="s">
        <v>1093</v>
      </c>
      <c r="I245" s="156"/>
      <c r="J245" s="165">
        <f>BK245</f>
        <v>0</v>
      </c>
      <c r="L245" s="153"/>
      <c r="M245" s="158"/>
      <c r="N245" s="159"/>
      <c r="O245" s="159"/>
      <c r="P245" s="160">
        <f>SUM(P246:P248)</f>
        <v>0</v>
      </c>
      <c r="Q245" s="159"/>
      <c r="R245" s="160">
        <f>SUM(R246:R248)</f>
        <v>0</v>
      </c>
      <c r="S245" s="159"/>
      <c r="T245" s="161">
        <f>SUM(T246:T248)</f>
        <v>0</v>
      </c>
      <c r="AR245" s="154" t="s">
        <v>185</v>
      </c>
      <c r="AT245" s="162" t="s">
        <v>78</v>
      </c>
      <c r="AU245" s="162" t="s">
        <v>86</v>
      </c>
      <c r="AY245" s="154" t="s">
        <v>184</v>
      </c>
      <c r="BK245" s="163">
        <f>SUM(BK246:BK248)</f>
        <v>0</v>
      </c>
    </row>
    <row r="246" spans="1:65" s="2" customFormat="1" ht="14.45" customHeight="1">
      <c r="A246" s="33"/>
      <c r="B246" s="166"/>
      <c r="C246" s="167" t="s">
        <v>409</v>
      </c>
      <c r="D246" s="167" t="s">
        <v>187</v>
      </c>
      <c r="E246" s="168" t="s">
        <v>1094</v>
      </c>
      <c r="F246" s="169" t="s">
        <v>1095</v>
      </c>
      <c r="G246" s="170" t="s">
        <v>1096</v>
      </c>
      <c r="H246" s="171">
        <v>1</v>
      </c>
      <c r="I246" s="172"/>
      <c r="J246" s="173">
        <f>ROUND(I246*H246,2)</f>
        <v>0</v>
      </c>
      <c r="K246" s="169" t="s">
        <v>925</v>
      </c>
      <c r="L246" s="34"/>
      <c r="M246" s="174" t="s">
        <v>1</v>
      </c>
      <c r="N246" s="175" t="s">
        <v>44</v>
      </c>
      <c r="O246" s="59"/>
      <c r="P246" s="176">
        <f>O246*H246</f>
        <v>0</v>
      </c>
      <c r="Q246" s="176">
        <v>0</v>
      </c>
      <c r="R246" s="176">
        <f>Q246*H246</f>
        <v>0</v>
      </c>
      <c r="S246" s="176">
        <v>0</v>
      </c>
      <c r="T246" s="177">
        <f>S246*H246</f>
        <v>0</v>
      </c>
      <c r="U246" s="33"/>
      <c r="V246" s="33"/>
      <c r="W246" s="33"/>
      <c r="X246" s="33"/>
      <c r="Y246" s="33"/>
      <c r="Z246" s="33"/>
      <c r="AA246" s="33"/>
      <c r="AB246" s="33"/>
      <c r="AC246" s="33"/>
      <c r="AD246" s="33"/>
      <c r="AE246" s="33"/>
      <c r="AR246" s="178" t="s">
        <v>1097</v>
      </c>
      <c r="AT246" s="178" t="s">
        <v>187</v>
      </c>
      <c r="AU246" s="178" t="s">
        <v>88</v>
      </c>
      <c r="AY246" s="18" t="s">
        <v>184</v>
      </c>
      <c r="BE246" s="179">
        <f>IF(N246="základní",J246,0)</f>
        <v>0</v>
      </c>
      <c r="BF246" s="179">
        <f>IF(N246="snížená",J246,0)</f>
        <v>0</v>
      </c>
      <c r="BG246" s="179">
        <f>IF(N246="zákl. přenesená",J246,0)</f>
        <v>0</v>
      </c>
      <c r="BH246" s="179">
        <f>IF(N246="sníž. přenesená",J246,0)</f>
        <v>0</v>
      </c>
      <c r="BI246" s="179">
        <f>IF(N246="nulová",J246,0)</f>
        <v>0</v>
      </c>
      <c r="BJ246" s="18" t="s">
        <v>86</v>
      </c>
      <c r="BK246" s="179">
        <f>ROUND(I246*H246,2)</f>
        <v>0</v>
      </c>
      <c r="BL246" s="18" t="s">
        <v>1097</v>
      </c>
      <c r="BM246" s="178" t="s">
        <v>2295</v>
      </c>
    </row>
    <row r="247" spans="1:65" s="2" customFormat="1" ht="14.45" customHeight="1">
      <c r="A247" s="33"/>
      <c r="B247" s="166"/>
      <c r="C247" s="167" t="s">
        <v>416</v>
      </c>
      <c r="D247" s="167" t="s">
        <v>187</v>
      </c>
      <c r="E247" s="168" t="s">
        <v>1099</v>
      </c>
      <c r="F247" s="169" t="s">
        <v>1100</v>
      </c>
      <c r="G247" s="170" t="s">
        <v>1096</v>
      </c>
      <c r="H247" s="171">
        <v>1</v>
      </c>
      <c r="I247" s="172"/>
      <c r="J247" s="173">
        <f>ROUND(I247*H247,2)</f>
        <v>0</v>
      </c>
      <c r="K247" s="169" t="s">
        <v>925</v>
      </c>
      <c r="L247" s="34"/>
      <c r="M247" s="174" t="s">
        <v>1</v>
      </c>
      <c r="N247" s="175" t="s">
        <v>44</v>
      </c>
      <c r="O247" s="59"/>
      <c r="P247" s="176">
        <f>O247*H247</f>
        <v>0</v>
      </c>
      <c r="Q247" s="176">
        <v>0</v>
      </c>
      <c r="R247" s="176">
        <f>Q247*H247</f>
        <v>0</v>
      </c>
      <c r="S247" s="176">
        <v>0</v>
      </c>
      <c r="T247" s="177">
        <f>S247*H247</f>
        <v>0</v>
      </c>
      <c r="U247" s="33"/>
      <c r="V247" s="33"/>
      <c r="W247" s="33"/>
      <c r="X247" s="33"/>
      <c r="Y247" s="33"/>
      <c r="Z247" s="33"/>
      <c r="AA247" s="33"/>
      <c r="AB247" s="33"/>
      <c r="AC247" s="33"/>
      <c r="AD247" s="33"/>
      <c r="AE247" s="33"/>
      <c r="AR247" s="178" t="s">
        <v>1097</v>
      </c>
      <c r="AT247" s="178" t="s">
        <v>187</v>
      </c>
      <c r="AU247" s="178" t="s">
        <v>88</v>
      </c>
      <c r="AY247" s="18" t="s">
        <v>184</v>
      </c>
      <c r="BE247" s="179">
        <f>IF(N247="základní",J247,0)</f>
        <v>0</v>
      </c>
      <c r="BF247" s="179">
        <f>IF(N247="snížená",J247,0)</f>
        <v>0</v>
      </c>
      <c r="BG247" s="179">
        <f>IF(N247="zákl. přenesená",J247,0)</f>
        <v>0</v>
      </c>
      <c r="BH247" s="179">
        <f>IF(N247="sníž. přenesená",J247,0)</f>
        <v>0</v>
      </c>
      <c r="BI247" s="179">
        <f>IF(N247="nulová",J247,0)</f>
        <v>0</v>
      </c>
      <c r="BJ247" s="18" t="s">
        <v>86</v>
      </c>
      <c r="BK247" s="179">
        <f>ROUND(I247*H247,2)</f>
        <v>0</v>
      </c>
      <c r="BL247" s="18" t="s">
        <v>1097</v>
      </c>
      <c r="BM247" s="178" t="s">
        <v>2296</v>
      </c>
    </row>
    <row r="248" spans="1:65" s="2" customFormat="1" ht="14.45" customHeight="1">
      <c r="A248" s="33"/>
      <c r="B248" s="166"/>
      <c r="C248" s="167" t="s">
        <v>420</v>
      </c>
      <c r="D248" s="167" t="s">
        <v>187</v>
      </c>
      <c r="E248" s="168" t="s">
        <v>1102</v>
      </c>
      <c r="F248" s="169" t="s">
        <v>1103</v>
      </c>
      <c r="G248" s="170" t="s">
        <v>1096</v>
      </c>
      <c r="H248" s="171">
        <v>1</v>
      </c>
      <c r="I248" s="172"/>
      <c r="J248" s="173">
        <f>ROUND(I248*H248,2)</f>
        <v>0</v>
      </c>
      <c r="K248" s="169" t="s">
        <v>925</v>
      </c>
      <c r="L248" s="34"/>
      <c r="M248" s="174" t="s">
        <v>1</v>
      </c>
      <c r="N248" s="175" t="s">
        <v>44</v>
      </c>
      <c r="O248" s="59"/>
      <c r="P248" s="176">
        <f>O248*H248</f>
        <v>0</v>
      </c>
      <c r="Q248" s="176">
        <v>0</v>
      </c>
      <c r="R248" s="176">
        <f>Q248*H248</f>
        <v>0</v>
      </c>
      <c r="S248" s="176">
        <v>0</v>
      </c>
      <c r="T248" s="177">
        <f>S248*H248</f>
        <v>0</v>
      </c>
      <c r="U248" s="33"/>
      <c r="V248" s="33"/>
      <c r="W248" s="33"/>
      <c r="X248" s="33"/>
      <c r="Y248" s="33"/>
      <c r="Z248" s="33"/>
      <c r="AA248" s="33"/>
      <c r="AB248" s="33"/>
      <c r="AC248" s="33"/>
      <c r="AD248" s="33"/>
      <c r="AE248" s="33"/>
      <c r="AR248" s="178" t="s">
        <v>1097</v>
      </c>
      <c r="AT248" s="178" t="s">
        <v>187</v>
      </c>
      <c r="AU248" s="178" t="s">
        <v>88</v>
      </c>
      <c r="AY248" s="18" t="s">
        <v>184</v>
      </c>
      <c r="BE248" s="179">
        <f>IF(N248="základní",J248,0)</f>
        <v>0</v>
      </c>
      <c r="BF248" s="179">
        <f>IF(N248="snížená",J248,0)</f>
        <v>0</v>
      </c>
      <c r="BG248" s="179">
        <f>IF(N248="zákl. přenesená",J248,0)</f>
        <v>0</v>
      </c>
      <c r="BH248" s="179">
        <f>IF(N248="sníž. přenesená",J248,0)</f>
        <v>0</v>
      </c>
      <c r="BI248" s="179">
        <f>IF(N248="nulová",J248,0)</f>
        <v>0</v>
      </c>
      <c r="BJ248" s="18" t="s">
        <v>86</v>
      </c>
      <c r="BK248" s="179">
        <f>ROUND(I248*H248,2)</f>
        <v>0</v>
      </c>
      <c r="BL248" s="18" t="s">
        <v>1097</v>
      </c>
      <c r="BM248" s="178" t="s">
        <v>2297</v>
      </c>
    </row>
    <row r="249" spans="1:65" s="12" customFormat="1" ht="22.9" customHeight="1">
      <c r="B249" s="153"/>
      <c r="D249" s="154" t="s">
        <v>78</v>
      </c>
      <c r="E249" s="164" t="s">
        <v>1105</v>
      </c>
      <c r="F249" s="164" t="s">
        <v>1106</v>
      </c>
      <c r="I249" s="156"/>
      <c r="J249" s="165">
        <f>BK249</f>
        <v>0</v>
      </c>
      <c r="L249" s="153"/>
      <c r="M249" s="158"/>
      <c r="N249" s="159"/>
      <c r="O249" s="159"/>
      <c r="P249" s="160">
        <f>P250</f>
        <v>0</v>
      </c>
      <c r="Q249" s="159"/>
      <c r="R249" s="160">
        <f>R250</f>
        <v>0</v>
      </c>
      <c r="S249" s="159"/>
      <c r="T249" s="161">
        <f>T250</f>
        <v>0</v>
      </c>
      <c r="AR249" s="154" t="s">
        <v>185</v>
      </c>
      <c r="AT249" s="162" t="s">
        <v>78</v>
      </c>
      <c r="AU249" s="162" t="s">
        <v>86</v>
      </c>
      <c r="AY249" s="154" t="s">
        <v>184</v>
      </c>
      <c r="BK249" s="163">
        <f>BK250</f>
        <v>0</v>
      </c>
    </row>
    <row r="250" spans="1:65" s="2" customFormat="1" ht="14.45" customHeight="1">
      <c r="A250" s="33"/>
      <c r="B250" s="166"/>
      <c r="C250" s="167" t="s">
        <v>425</v>
      </c>
      <c r="D250" s="167" t="s">
        <v>187</v>
      </c>
      <c r="E250" s="168" t="s">
        <v>1107</v>
      </c>
      <c r="F250" s="169" t="s">
        <v>1106</v>
      </c>
      <c r="G250" s="170" t="s">
        <v>1096</v>
      </c>
      <c r="H250" s="171">
        <v>1</v>
      </c>
      <c r="I250" s="172"/>
      <c r="J250" s="173">
        <f>ROUND(I250*H250,2)</f>
        <v>0</v>
      </c>
      <c r="K250" s="169" t="s">
        <v>925</v>
      </c>
      <c r="L250" s="34"/>
      <c r="M250" s="233" t="s">
        <v>1</v>
      </c>
      <c r="N250" s="234" t="s">
        <v>44</v>
      </c>
      <c r="O250" s="223"/>
      <c r="P250" s="235">
        <f>O250*H250</f>
        <v>0</v>
      </c>
      <c r="Q250" s="235">
        <v>0</v>
      </c>
      <c r="R250" s="235">
        <f>Q250*H250</f>
        <v>0</v>
      </c>
      <c r="S250" s="235">
        <v>0</v>
      </c>
      <c r="T250" s="236">
        <f>S250*H250</f>
        <v>0</v>
      </c>
      <c r="U250" s="33"/>
      <c r="V250" s="33"/>
      <c r="W250" s="33"/>
      <c r="X250" s="33"/>
      <c r="Y250" s="33"/>
      <c r="Z250" s="33"/>
      <c r="AA250" s="33"/>
      <c r="AB250" s="33"/>
      <c r="AC250" s="33"/>
      <c r="AD250" s="33"/>
      <c r="AE250" s="33"/>
      <c r="AR250" s="178" t="s">
        <v>1097</v>
      </c>
      <c r="AT250" s="178" t="s">
        <v>187</v>
      </c>
      <c r="AU250" s="178" t="s">
        <v>88</v>
      </c>
      <c r="AY250" s="18" t="s">
        <v>184</v>
      </c>
      <c r="BE250" s="179">
        <f>IF(N250="základní",J250,0)</f>
        <v>0</v>
      </c>
      <c r="BF250" s="179">
        <f>IF(N250="snížená",J250,0)</f>
        <v>0</v>
      </c>
      <c r="BG250" s="179">
        <f>IF(N250="zákl. přenesená",J250,0)</f>
        <v>0</v>
      </c>
      <c r="BH250" s="179">
        <f>IF(N250="sníž. přenesená",J250,0)</f>
        <v>0</v>
      </c>
      <c r="BI250" s="179">
        <f>IF(N250="nulová",J250,0)</f>
        <v>0</v>
      </c>
      <c r="BJ250" s="18" t="s">
        <v>86</v>
      </c>
      <c r="BK250" s="179">
        <f>ROUND(I250*H250,2)</f>
        <v>0</v>
      </c>
      <c r="BL250" s="18" t="s">
        <v>1097</v>
      </c>
      <c r="BM250" s="178" t="s">
        <v>2298</v>
      </c>
    </row>
    <row r="251" spans="1:65" s="2" customFormat="1" ht="6.95" customHeight="1">
      <c r="A251" s="33"/>
      <c r="B251" s="48"/>
      <c r="C251" s="49"/>
      <c r="D251" s="49"/>
      <c r="E251" s="49"/>
      <c r="F251" s="49"/>
      <c r="G251" s="49"/>
      <c r="H251" s="49"/>
      <c r="I251" s="126"/>
      <c r="J251" s="49"/>
      <c r="K251" s="49"/>
      <c r="L251" s="34"/>
      <c r="M251" s="33"/>
      <c r="O251" s="33"/>
      <c r="P251" s="33"/>
      <c r="Q251" s="33"/>
      <c r="R251" s="33"/>
      <c r="S251" s="33"/>
      <c r="T251" s="33"/>
      <c r="U251" s="33"/>
      <c r="V251" s="33"/>
      <c r="W251" s="33"/>
      <c r="X251" s="33"/>
      <c r="Y251" s="33"/>
      <c r="Z251" s="33"/>
      <c r="AA251" s="33"/>
      <c r="AB251" s="33"/>
      <c r="AC251" s="33"/>
      <c r="AD251" s="33"/>
      <c r="AE251" s="33"/>
    </row>
  </sheetData>
  <autoFilter ref="C136:K250"/>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7"/>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150</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2091</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2210</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2299</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ROUND(J137,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ROUND((SUM(BE137:BE246)),  2)</f>
        <v>0</v>
      </c>
      <c r="G37" s="33"/>
      <c r="H37" s="33"/>
      <c r="I37" s="113">
        <v>0.21</v>
      </c>
      <c r="J37" s="112">
        <f>ROUND(((SUM(BE137:BE246))*I37),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ROUND((SUM(BF137:BF246)),  2)</f>
        <v>0</v>
      </c>
      <c r="G38" s="33"/>
      <c r="H38" s="33"/>
      <c r="I38" s="113">
        <v>0.15</v>
      </c>
      <c r="J38" s="112">
        <f>ROUND(((SUM(BF137:BF246))*I38),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ROUND((SUM(BG137:BG246)),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ROUND((SUM(BH137:BH246)),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ROUND((SUM(BI137:BI246)),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2091</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2210</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03.02.02 - Most v km 88,181</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J137</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J138</f>
        <v>0</v>
      </c>
      <c r="L101" s="132"/>
    </row>
    <row r="102" spans="1:47" s="10" customFormat="1" ht="19.899999999999999" hidden="1" customHeight="1">
      <c r="B102" s="137"/>
      <c r="D102" s="138" t="s">
        <v>911</v>
      </c>
      <c r="E102" s="139"/>
      <c r="F102" s="139"/>
      <c r="G102" s="139"/>
      <c r="H102" s="139"/>
      <c r="I102" s="140"/>
      <c r="J102" s="141">
        <f>J139</f>
        <v>0</v>
      </c>
      <c r="L102" s="137"/>
    </row>
    <row r="103" spans="1:47" s="10" customFormat="1" ht="19.899999999999999" hidden="1" customHeight="1">
      <c r="B103" s="137"/>
      <c r="D103" s="138" t="s">
        <v>912</v>
      </c>
      <c r="E103" s="139"/>
      <c r="F103" s="139"/>
      <c r="G103" s="139"/>
      <c r="H103" s="139"/>
      <c r="I103" s="140"/>
      <c r="J103" s="141">
        <f>J157</f>
        <v>0</v>
      </c>
      <c r="L103" s="137"/>
    </row>
    <row r="104" spans="1:47" s="10" customFormat="1" ht="19.899999999999999" hidden="1" customHeight="1">
      <c r="B104" s="137"/>
      <c r="D104" s="138" t="s">
        <v>913</v>
      </c>
      <c r="E104" s="139"/>
      <c r="F104" s="139"/>
      <c r="G104" s="139"/>
      <c r="H104" s="139"/>
      <c r="I104" s="140"/>
      <c r="J104" s="141">
        <f>J160</f>
        <v>0</v>
      </c>
      <c r="L104" s="137"/>
    </row>
    <row r="105" spans="1:47" s="10" customFormat="1" ht="19.899999999999999" hidden="1" customHeight="1">
      <c r="B105" s="137"/>
      <c r="D105" s="138" t="s">
        <v>914</v>
      </c>
      <c r="E105" s="139"/>
      <c r="F105" s="139"/>
      <c r="G105" s="139"/>
      <c r="H105" s="139"/>
      <c r="I105" s="140"/>
      <c r="J105" s="141">
        <f>J168</f>
        <v>0</v>
      </c>
      <c r="L105" s="137"/>
    </row>
    <row r="106" spans="1:47" s="10" customFormat="1" ht="19.899999999999999" hidden="1" customHeight="1">
      <c r="B106" s="137"/>
      <c r="D106" s="138" t="s">
        <v>915</v>
      </c>
      <c r="E106" s="139"/>
      <c r="F106" s="139"/>
      <c r="G106" s="139"/>
      <c r="H106" s="139"/>
      <c r="I106" s="140"/>
      <c r="J106" s="141">
        <f>J173</f>
        <v>0</v>
      </c>
      <c r="L106" s="137"/>
    </row>
    <row r="107" spans="1:47" s="10" customFormat="1" ht="19.899999999999999" hidden="1" customHeight="1">
      <c r="B107" s="137"/>
      <c r="D107" s="138" t="s">
        <v>916</v>
      </c>
      <c r="E107" s="139"/>
      <c r="F107" s="139"/>
      <c r="G107" s="139"/>
      <c r="H107" s="139"/>
      <c r="I107" s="140"/>
      <c r="J107" s="141">
        <f>J217</f>
        <v>0</v>
      </c>
      <c r="L107" s="137"/>
    </row>
    <row r="108" spans="1:47" s="10" customFormat="1" ht="19.899999999999999" hidden="1" customHeight="1">
      <c r="B108" s="137"/>
      <c r="D108" s="138" t="s">
        <v>917</v>
      </c>
      <c r="E108" s="139"/>
      <c r="F108" s="139"/>
      <c r="G108" s="139"/>
      <c r="H108" s="139"/>
      <c r="I108" s="140"/>
      <c r="J108" s="141">
        <f>J220</f>
        <v>0</v>
      </c>
      <c r="L108" s="137"/>
    </row>
    <row r="109" spans="1:47" s="9" customFormat="1" ht="24.95" hidden="1" customHeight="1">
      <c r="B109" s="132"/>
      <c r="D109" s="133" t="s">
        <v>918</v>
      </c>
      <c r="E109" s="134"/>
      <c r="F109" s="134"/>
      <c r="G109" s="134"/>
      <c r="H109" s="134"/>
      <c r="I109" s="135"/>
      <c r="J109" s="136">
        <f>J222</f>
        <v>0</v>
      </c>
      <c r="L109" s="132"/>
    </row>
    <row r="110" spans="1:47" s="10" customFormat="1" ht="19.899999999999999" hidden="1" customHeight="1">
      <c r="B110" s="137"/>
      <c r="D110" s="138" t="s">
        <v>919</v>
      </c>
      <c r="E110" s="139"/>
      <c r="F110" s="139"/>
      <c r="G110" s="139"/>
      <c r="H110" s="139"/>
      <c r="I110" s="140"/>
      <c r="J110" s="141">
        <f>J223</f>
        <v>0</v>
      </c>
      <c r="L110" s="137"/>
    </row>
    <row r="111" spans="1:47" s="9" customFormat="1" ht="24.95" hidden="1" customHeight="1">
      <c r="B111" s="132"/>
      <c r="D111" s="133" t="s">
        <v>674</v>
      </c>
      <c r="E111" s="134"/>
      <c r="F111" s="134"/>
      <c r="G111" s="134"/>
      <c r="H111" s="134"/>
      <c r="I111" s="135"/>
      <c r="J111" s="136">
        <f>J240</f>
        <v>0</v>
      </c>
      <c r="L111" s="132"/>
    </row>
    <row r="112" spans="1:47" s="10" customFormat="1" ht="19.899999999999999" hidden="1" customHeight="1">
      <c r="B112" s="137"/>
      <c r="D112" s="138" t="s">
        <v>920</v>
      </c>
      <c r="E112" s="139"/>
      <c r="F112" s="139"/>
      <c r="G112" s="139"/>
      <c r="H112" s="139"/>
      <c r="I112" s="140"/>
      <c r="J112" s="141">
        <f>J241</f>
        <v>0</v>
      </c>
      <c r="L112" s="137"/>
    </row>
    <row r="113" spans="1:31" s="10" customFormat="1" ht="19.899999999999999" hidden="1" customHeight="1">
      <c r="B113" s="137"/>
      <c r="D113" s="138" t="s">
        <v>921</v>
      </c>
      <c r="E113" s="139"/>
      <c r="F113" s="139"/>
      <c r="G113" s="139"/>
      <c r="H113" s="139"/>
      <c r="I113" s="140"/>
      <c r="J113" s="141">
        <f>J245</f>
        <v>0</v>
      </c>
      <c r="L113" s="137"/>
    </row>
    <row r="114" spans="1:31" s="2" customFormat="1" ht="21.75" hidden="1"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26"/>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27"/>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169</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84" t="str">
        <f>E7</f>
        <v>Oprava trati v úseku Nedvědice - Tišnov - bez materuálu SŽ</v>
      </c>
      <c r="F123" s="285"/>
      <c r="G123" s="285"/>
      <c r="H123" s="285"/>
      <c r="I123" s="102"/>
      <c r="J123" s="33"/>
      <c r="K123" s="33"/>
      <c r="L123" s="43"/>
      <c r="S123" s="33"/>
      <c r="T123" s="33"/>
      <c r="U123" s="33"/>
      <c r="V123" s="33"/>
      <c r="W123" s="33"/>
      <c r="X123" s="33"/>
      <c r="Y123" s="33"/>
      <c r="Z123" s="33"/>
      <c r="AA123" s="33"/>
      <c r="AB123" s="33"/>
      <c r="AC123" s="33"/>
      <c r="AD123" s="33"/>
      <c r="AE123" s="33"/>
    </row>
    <row r="124" spans="1:31" s="1" customFormat="1" ht="12" customHeight="1">
      <c r="B124" s="21"/>
      <c r="C124" s="28" t="s">
        <v>157</v>
      </c>
      <c r="I124" s="99"/>
      <c r="L124" s="21"/>
    </row>
    <row r="125" spans="1:31" s="1" customFormat="1" ht="16.5" customHeight="1">
      <c r="B125" s="21"/>
      <c r="E125" s="284" t="s">
        <v>2091</v>
      </c>
      <c r="F125" s="268"/>
      <c r="G125" s="268"/>
      <c r="H125" s="268"/>
      <c r="I125" s="99"/>
      <c r="L125" s="21"/>
    </row>
    <row r="126" spans="1:31" s="1" customFormat="1" ht="12" customHeight="1">
      <c r="B126" s="21"/>
      <c r="C126" s="28" t="s">
        <v>159</v>
      </c>
      <c r="I126" s="99"/>
      <c r="L126" s="21"/>
    </row>
    <row r="127" spans="1:31" s="2" customFormat="1" ht="16.5" customHeight="1">
      <c r="A127" s="33"/>
      <c r="B127" s="34"/>
      <c r="C127" s="33"/>
      <c r="D127" s="33"/>
      <c r="E127" s="288" t="s">
        <v>2210</v>
      </c>
      <c r="F127" s="286"/>
      <c r="G127" s="286"/>
      <c r="H127" s="286"/>
      <c r="I127" s="102"/>
      <c r="J127" s="33"/>
      <c r="K127" s="33"/>
      <c r="L127" s="43"/>
      <c r="S127" s="33"/>
      <c r="T127" s="33"/>
      <c r="U127" s="33"/>
      <c r="V127" s="33"/>
      <c r="W127" s="33"/>
      <c r="X127" s="33"/>
      <c r="Y127" s="33"/>
      <c r="Z127" s="33"/>
      <c r="AA127" s="33"/>
      <c r="AB127" s="33"/>
      <c r="AC127" s="33"/>
      <c r="AD127" s="33"/>
      <c r="AE127" s="33"/>
    </row>
    <row r="128" spans="1:31" s="2" customFormat="1" ht="12" customHeight="1">
      <c r="A128" s="33"/>
      <c r="B128" s="34"/>
      <c r="C128" s="28" t="s">
        <v>909</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6.5" customHeight="1">
      <c r="A129" s="33"/>
      <c r="B129" s="34"/>
      <c r="C129" s="33"/>
      <c r="D129" s="33"/>
      <c r="E129" s="240" t="str">
        <f>E13</f>
        <v>SO 03.02.02 - Most v km 88,181</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20</v>
      </c>
      <c r="D131" s="33"/>
      <c r="E131" s="33"/>
      <c r="F131" s="26" t="str">
        <f>F16</f>
        <v>Nedvědice - Tišnov</v>
      </c>
      <c r="G131" s="33"/>
      <c r="H131" s="33"/>
      <c r="I131" s="103" t="s">
        <v>22</v>
      </c>
      <c r="J131" s="56" t="str">
        <f>IF(J16="","",J16)</f>
        <v>24. 6. 2020</v>
      </c>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25.7" customHeight="1">
      <c r="A133" s="33"/>
      <c r="B133" s="34"/>
      <c r="C133" s="28" t="s">
        <v>24</v>
      </c>
      <c r="D133" s="33"/>
      <c r="E133" s="33"/>
      <c r="F133" s="26" t="str">
        <f>E19</f>
        <v>Správa železnic, státní organizace</v>
      </c>
      <c r="G133" s="33"/>
      <c r="H133" s="33"/>
      <c r="I133" s="103" t="s">
        <v>32</v>
      </c>
      <c r="J133" s="31" t="str">
        <f>E25</f>
        <v>DMC Havlíčkův Brod, s.r.o.</v>
      </c>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30</v>
      </c>
      <c r="D134" s="33"/>
      <c r="E134" s="33"/>
      <c r="F134" s="26" t="str">
        <f>IF(E22="","",E22)</f>
        <v>Vyplň údaj</v>
      </c>
      <c r="G134" s="33"/>
      <c r="H134" s="33"/>
      <c r="I134" s="103" t="s">
        <v>37</v>
      </c>
      <c r="J134" s="31" t="str">
        <f>E28</f>
        <v>DMC Havlíčkův Brod, s.r.o.</v>
      </c>
      <c r="K134" s="33"/>
      <c r="L134" s="43"/>
      <c r="S134" s="33"/>
      <c r="T134" s="33"/>
      <c r="U134" s="33"/>
      <c r="V134" s="33"/>
      <c r="W134" s="33"/>
      <c r="X134" s="33"/>
      <c r="Y134" s="33"/>
      <c r="Z134" s="33"/>
      <c r="AA134" s="33"/>
      <c r="AB134" s="33"/>
      <c r="AC134" s="33"/>
      <c r="AD134" s="33"/>
      <c r="AE134" s="33"/>
    </row>
    <row r="135" spans="1:65" s="2" customFormat="1" ht="10.35" customHeight="1">
      <c r="A135" s="33"/>
      <c r="B135" s="34"/>
      <c r="C135" s="33"/>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5" s="11" customFormat="1" ht="29.25" customHeight="1">
      <c r="A136" s="142"/>
      <c r="B136" s="143"/>
      <c r="C136" s="144" t="s">
        <v>170</v>
      </c>
      <c r="D136" s="145" t="s">
        <v>64</v>
      </c>
      <c r="E136" s="145" t="s">
        <v>60</v>
      </c>
      <c r="F136" s="145" t="s">
        <v>61</v>
      </c>
      <c r="G136" s="145" t="s">
        <v>171</v>
      </c>
      <c r="H136" s="145" t="s">
        <v>172</v>
      </c>
      <c r="I136" s="146" t="s">
        <v>173</v>
      </c>
      <c r="J136" s="145" t="s">
        <v>163</v>
      </c>
      <c r="K136" s="147" t="s">
        <v>174</v>
      </c>
      <c r="L136" s="148"/>
      <c r="M136" s="63" t="s">
        <v>1</v>
      </c>
      <c r="N136" s="64" t="s">
        <v>43</v>
      </c>
      <c r="O136" s="64" t="s">
        <v>175</v>
      </c>
      <c r="P136" s="64" t="s">
        <v>176</v>
      </c>
      <c r="Q136" s="64" t="s">
        <v>177</v>
      </c>
      <c r="R136" s="64" t="s">
        <v>178</v>
      </c>
      <c r="S136" s="64" t="s">
        <v>179</v>
      </c>
      <c r="T136" s="65" t="s">
        <v>180</v>
      </c>
      <c r="U136" s="142"/>
      <c r="V136" s="142"/>
      <c r="W136" s="142"/>
      <c r="X136" s="142"/>
      <c r="Y136" s="142"/>
      <c r="Z136" s="142"/>
      <c r="AA136" s="142"/>
      <c r="AB136" s="142"/>
      <c r="AC136" s="142"/>
      <c r="AD136" s="142"/>
      <c r="AE136" s="142"/>
    </row>
    <row r="137" spans="1:65" s="2" customFormat="1" ht="22.9" customHeight="1">
      <c r="A137" s="33"/>
      <c r="B137" s="34"/>
      <c r="C137" s="70" t="s">
        <v>181</v>
      </c>
      <c r="D137" s="33"/>
      <c r="E137" s="33"/>
      <c r="F137" s="33"/>
      <c r="G137" s="33"/>
      <c r="H137" s="33"/>
      <c r="I137" s="102"/>
      <c r="J137" s="149">
        <f>BK137</f>
        <v>0</v>
      </c>
      <c r="K137" s="33"/>
      <c r="L137" s="34"/>
      <c r="M137" s="66"/>
      <c r="N137" s="57"/>
      <c r="O137" s="67"/>
      <c r="P137" s="150">
        <f>P138+P222+P240</f>
        <v>0</v>
      </c>
      <c r="Q137" s="67"/>
      <c r="R137" s="150">
        <f>R138+R222+R240</f>
        <v>92.875722240000016</v>
      </c>
      <c r="S137" s="67"/>
      <c r="T137" s="151">
        <f>T138+T222+T240</f>
        <v>4.2000000000000006E-3</v>
      </c>
      <c r="U137" s="33"/>
      <c r="V137" s="33"/>
      <c r="W137" s="33"/>
      <c r="X137" s="33"/>
      <c r="Y137" s="33"/>
      <c r="Z137" s="33"/>
      <c r="AA137" s="33"/>
      <c r="AB137" s="33"/>
      <c r="AC137" s="33"/>
      <c r="AD137" s="33"/>
      <c r="AE137" s="33"/>
      <c r="AT137" s="18" t="s">
        <v>78</v>
      </c>
      <c r="AU137" s="18" t="s">
        <v>165</v>
      </c>
      <c r="BK137" s="152">
        <f>BK138+BK222+BK240</f>
        <v>0</v>
      </c>
    </row>
    <row r="138" spans="1:65" s="12" customFormat="1" ht="25.9" customHeight="1">
      <c r="B138" s="153"/>
      <c r="D138" s="154" t="s">
        <v>78</v>
      </c>
      <c r="E138" s="155" t="s">
        <v>182</v>
      </c>
      <c r="F138" s="155" t="s">
        <v>183</v>
      </c>
      <c r="I138" s="156"/>
      <c r="J138" s="157">
        <f>BK138</f>
        <v>0</v>
      </c>
      <c r="L138" s="153"/>
      <c r="M138" s="158"/>
      <c r="N138" s="159"/>
      <c r="O138" s="159"/>
      <c r="P138" s="160">
        <f>P139+P157+P160+P168+P173+P217+P220</f>
        <v>0</v>
      </c>
      <c r="Q138" s="159"/>
      <c r="R138" s="160">
        <f>R139+R157+R160+R168+R173+R217+R220</f>
        <v>92.803762240000012</v>
      </c>
      <c r="S138" s="159"/>
      <c r="T138" s="161">
        <f>T139+T157+T160+T168+T173+T217+T220</f>
        <v>4.2000000000000006E-3</v>
      </c>
      <c r="AR138" s="154" t="s">
        <v>86</v>
      </c>
      <c r="AT138" s="162" t="s">
        <v>78</v>
      </c>
      <c r="AU138" s="162" t="s">
        <v>79</v>
      </c>
      <c r="AY138" s="154" t="s">
        <v>184</v>
      </c>
      <c r="BK138" s="163">
        <f>BK139+BK157+BK160+BK168+BK173+BK217+BK220</f>
        <v>0</v>
      </c>
    </row>
    <row r="139" spans="1:65" s="12" customFormat="1" ht="22.9" customHeight="1">
      <c r="B139" s="153"/>
      <c r="D139" s="154" t="s">
        <v>78</v>
      </c>
      <c r="E139" s="164" t="s">
        <v>86</v>
      </c>
      <c r="F139" s="164" t="s">
        <v>922</v>
      </c>
      <c r="I139" s="156"/>
      <c r="J139" s="165">
        <f>BK139</f>
        <v>0</v>
      </c>
      <c r="L139" s="153"/>
      <c r="M139" s="158"/>
      <c r="N139" s="159"/>
      <c r="O139" s="159"/>
      <c r="P139" s="160">
        <f>SUM(P140:P156)</f>
        <v>0</v>
      </c>
      <c r="Q139" s="159"/>
      <c r="R139" s="160">
        <f>SUM(R140:R156)</f>
        <v>0</v>
      </c>
      <c r="S139" s="159"/>
      <c r="T139" s="161">
        <f>SUM(T140:T156)</f>
        <v>0</v>
      </c>
      <c r="AR139" s="154" t="s">
        <v>86</v>
      </c>
      <c r="AT139" s="162" t="s">
        <v>78</v>
      </c>
      <c r="AU139" s="162" t="s">
        <v>86</v>
      </c>
      <c r="AY139" s="154" t="s">
        <v>184</v>
      </c>
      <c r="BK139" s="163">
        <f>SUM(BK140:BK156)</f>
        <v>0</v>
      </c>
    </row>
    <row r="140" spans="1:65" s="2" customFormat="1" ht="24.2" customHeight="1">
      <c r="A140" s="33"/>
      <c r="B140" s="166"/>
      <c r="C140" s="167" t="s">
        <v>86</v>
      </c>
      <c r="D140" s="167" t="s">
        <v>187</v>
      </c>
      <c r="E140" s="168" t="s">
        <v>923</v>
      </c>
      <c r="F140" s="169" t="s">
        <v>924</v>
      </c>
      <c r="G140" s="170" t="s">
        <v>228</v>
      </c>
      <c r="H140" s="171">
        <v>10</v>
      </c>
      <c r="I140" s="172"/>
      <c r="J140" s="173">
        <f>ROUND(I140*H140,2)</f>
        <v>0</v>
      </c>
      <c r="K140" s="169" t="s">
        <v>925</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2300</v>
      </c>
    </row>
    <row r="141" spans="1:65" s="2" customFormat="1" ht="24.2" customHeight="1">
      <c r="A141" s="33"/>
      <c r="B141" s="166"/>
      <c r="C141" s="167" t="s">
        <v>88</v>
      </c>
      <c r="D141" s="167" t="s">
        <v>187</v>
      </c>
      <c r="E141" s="168" t="s">
        <v>927</v>
      </c>
      <c r="F141" s="169" t="s">
        <v>928</v>
      </c>
      <c r="G141" s="170" t="s">
        <v>228</v>
      </c>
      <c r="H141" s="171">
        <v>47.787999999999997</v>
      </c>
      <c r="I141" s="172"/>
      <c r="J141" s="173">
        <f>ROUND(I141*H141,2)</f>
        <v>0</v>
      </c>
      <c r="K141" s="169" t="s">
        <v>925</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2301</v>
      </c>
    </row>
    <row r="142" spans="1:65" s="13" customFormat="1" ht="11.25">
      <c r="B142" s="184"/>
      <c r="D142" s="180" t="s">
        <v>196</v>
      </c>
      <c r="E142" s="185" t="s">
        <v>1</v>
      </c>
      <c r="F142" s="186" t="s">
        <v>2302</v>
      </c>
      <c r="H142" s="187">
        <v>19.875</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3" customFormat="1" ht="11.25">
      <c r="B143" s="184"/>
      <c r="D143" s="180" t="s">
        <v>196</v>
      </c>
      <c r="E143" s="185" t="s">
        <v>1</v>
      </c>
      <c r="F143" s="186" t="s">
        <v>2303</v>
      </c>
      <c r="H143" s="187">
        <v>2.891</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3" customFormat="1" ht="11.25">
      <c r="B144" s="184"/>
      <c r="D144" s="180" t="s">
        <v>196</v>
      </c>
      <c r="E144" s="185" t="s">
        <v>1</v>
      </c>
      <c r="F144" s="186" t="s">
        <v>2304</v>
      </c>
      <c r="H144" s="187">
        <v>25.021999999999998</v>
      </c>
      <c r="I144" s="188"/>
      <c r="L144" s="184"/>
      <c r="M144" s="189"/>
      <c r="N144" s="190"/>
      <c r="O144" s="190"/>
      <c r="P144" s="190"/>
      <c r="Q144" s="190"/>
      <c r="R144" s="190"/>
      <c r="S144" s="190"/>
      <c r="T144" s="191"/>
      <c r="AT144" s="185" t="s">
        <v>196</v>
      </c>
      <c r="AU144" s="185" t="s">
        <v>88</v>
      </c>
      <c r="AV144" s="13" t="s">
        <v>88</v>
      </c>
      <c r="AW144" s="13" t="s">
        <v>36</v>
      </c>
      <c r="AX144" s="13" t="s">
        <v>79</v>
      </c>
      <c r="AY144" s="185" t="s">
        <v>184</v>
      </c>
    </row>
    <row r="145" spans="1:65" s="14" customFormat="1" ht="11.25">
      <c r="B145" s="192"/>
      <c r="D145" s="180" t="s">
        <v>196</v>
      </c>
      <c r="E145" s="193" t="s">
        <v>1</v>
      </c>
      <c r="F145" s="194" t="s">
        <v>212</v>
      </c>
      <c r="H145" s="195">
        <v>47.787999999999997</v>
      </c>
      <c r="I145" s="196"/>
      <c r="L145" s="192"/>
      <c r="M145" s="197"/>
      <c r="N145" s="198"/>
      <c r="O145" s="198"/>
      <c r="P145" s="198"/>
      <c r="Q145" s="198"/>
      <c r="R145" s="198"/>
      <c r="S145" s="198"/>
      <c r="T145" s="199"/>
      <c r="AT145" s="193" t="s">
        <v>196</v>
      </c>
      <c r="AU145" s="193" t="s">
        <v>88</v>
      </c>
      <c r="AV145" s="14" t="s">
        <v>192</v>
      </c>
      <c r="AW145" s="14" t="s">
        <v>36</v>
      </c>
      <c r="AX145" s="14" t="s">
        <v>86</v>
      </c>
      <c r="AY145" s="193" t="s">
        <v>184</v>
      </c>
    </row>
    <row r="146" spans="1:65" s="2" customFormat="1" ht="24.2" customHeight="1">
      <c r="A146" s="33"/>
      <c r="B146" s="166"/>
      <c r="C146" s="167" t="s">
        <v>102</v>
      </c>
      <c r="D146" s="167" t="s">
        <v>187</v>
      </c>
      <c r="E146" s="168" t="s">
        <v>932</v>
      </c>
      <c r="F146" s="169" t="s">
        <v>933</v>
      </c>
      <c r="G146" s="170" t="s">
        <v>228</v>
      </c>
      <c r="H146" s="171">
        <v>10</v>
      </c>
      <c r="I146" s="172"/>
      <c r="J146" s="173">
        <f>ROUND(I146*H146,2)</f>
        <v>0</v>
      </c>
      <c r="K146" s="169" t="s">
        <v>925</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2305</v>
      </c>
    </row>
    <row r="147" spans="1:65" s="2" customFormat="1" ht="24.2" customHeight="1">
      <c r="A147" s="33"/>
      <c r="B147" s="166"/>
      <c r="C147" s="167" t="s">
        <v>192</v>
      </c>
      <c r="D147" s="167" t="s">
        <v>187</v>
      </c>
      <c r="E147" s="168" t="s">
        <v>935</v>
      </c>
      <c r="F147" s="169" t="s">
        <v>936</v>
      </c>
      <c r="G147" s="170" t="s">
        <v>228</v>
      </c>
      <c r="H147" s="171">
        <v>37.787999999999997</v>
      </c>
      <c r="I147" s="172"/>
      <c r="J147" s="173">
        <f>ROUND(I147*H147,2)</f>
        <v>0</v>
      </c>
      <c r="K147" s="169" t="s">
        <v>925</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2306</v>
      </c>
    </row>
    <row r="148" spans="1:65" s="13" customFormat="1" ht="11.25">
      <c r="B148" s="184"/>
      <c r="D148" s="180" t="s">
        <v>196</v>
      </c>
      <c r="E148" s="185" t="s">
        <v>1</v>
      </c>
      <c r="F148" s="186" t="s">
        <v>2307</v>
      </c>
      <c r="H148" s="187">
        <v>37.787999999999997</v>
      </c>
      <c r="I148" s="188"/>
      <c r="L148" s="184"/>
      <c r="M148" s="189"/>
      <c r="N148" s="190"/>
      <c r="O148" s="190"/>
      <c r="P148" s="190"/>
      <c r="Q148" s="190"/>
      <c r="R148" s="190"/>
      <c r="S148" s="190"/>
      <c r="T148" s="191"/>
      <c r="AT148" s="185" t="s">
        <v>196</v>
      </c>
      <c r="AU148" s="185" t="s">
        <v>88</v>
      </c>
      <c r="AV148" s="13" t="s">
        <v>88</v>
      </c>
      <c r="AW148" s="13" t="s">
        <v>36</v>
      </c>
      <c r="AX148" s="13" t="s">
        <v>86</v>
      </c>
      <c r="AY148" s="185" t="s">
        <v>184</v>
      </c>
    </row>
    <row r="149" spans="1:65" s="2" customFormat="1" ht="37.9" customHeight="1">
      <c r="A149" s="33"/>
      <c r="B149" s="166"/>
      <c r="C149" s="167" t="s">
        <v>185</v>
      </c>
      <c r="D149" s="167" t="s">
        <v>187</v>
      </c>
      <c r="E149" s="168" t="s">
        <v>939</v>
      </c>
      <c r="F149" s="169" t="s">
        <v>940</v>
      </c>
      <c r="G149" s="170" t="s">
        <v>228</v>
      </c>
      <c r="H149" s="171">
        <v>377.88</v>
      </c>
      <c r="I149" s="172"/>
      <c r="J149" s="173">
        <f>ROUND(I149*H149,2)</f>
        <v>0</v>
      </c>
      <c r="K149" s="169" t="s">
        <v>925</v>
      </c>
      <c r="L149" s="34"/>
      <c r="M149" s="174" t="s">
        <v>1</v>
      </c>
      <c r="N149" s="175" t="s">
        <v>44</v>
      </c>
      <c r="O149" s="59"/>
      <c r="P149" s="176">
        <f>O149*H149</f>
        <v>0</v>
      </c>
      <c r="Q149" s="176">
        <v>0</v>
      </c>
      <c r="R149" s="176">
        <f>Q149*H149</f>
        <v>0</v>
      </c>
      <c r="S149" s="176">
        <v>0</v>
      </c>
      <c r="T149" s="177">
        <f>S149*H149</f>
        <v>0</v>
      </c>
      <c r="U149" s="33"/>
      <c r="V149" s="33"/>
      <c r="W149" s="33"/>
      <c r="X149" s="33"/>
      <c r="Y149" s="33"/>
      <c r="Z149" s="33"/>
      <c r="AA149" s="33"/>
      <c r="AB149" s="33"/>
      <c r="AC149" s="33"/>
      <c r="AD149" s="33"/>
      <c r="AE149" s="33"/>
      <c r="AR149" s="178" t="s">
        <v>192</v>
      </c>
      <c r="AT149" s="178" t="s">
        <v>187</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2308</v>
      </c>
    </row>
    <row r="150" spans="1:65" s="13" customFormat="1" ht="11.25">
      <c r="B150" s="184"/>
      <c r="D150" s="180" t="s">
        <v>196</v>
      </c>
      <c r="E150" s="185" t="s">
        <v>1</v>
      </c>
      <c r="F150" s="186" t="s">
        <v>2309</v>
      </c>
      <c r="H150" s="187">
        <v>377.88</v>
      </c>
      <c r="I150" s="188"/>
      <c r="L150" s="184"/>
      <c r="M150" s="189"/>
      <c r="N150" s="190"/>
      <c r="O150" s="190"/>
      <c r="P150" s="190"/>
      <c r="Q150" s="190"/>
      <c r="R150" s="190"/>
      <c r="S150" s="190"/>
      <c r="T150" s="191"/>
      <c r="AT150" s="185" t="s">
        <v>196</v>
      </c>
      <c r="AU150" s="185" t="s">
        <v>88</v>
      </c>
      <c r="AV150" s="13" t="s">
        <v>88</v>
      </c>
      <c r="AW150" s="13" t="s">
        <v>36</v>
      </c>
      <c r="AX150" s="13" t="s">
        <v>86</v>
      </c>
      <c r="AY150" s="185" t="s">
        <v>184</v>
      </c>
    </row>
    <row r="151" spans="1:65" s="2" customFormat="1" ht="24.2" customHeight="1">
      <c r="A151" s="33"/>
      <c r="B151" s="166"/>
      <c r="C151" s="167" t="s">
        <v>220</v>
      </c>
      <c r="D151" s="167" t="s">
        <v>187</v>
      </c>
      <c r="E151" s="168" t="s">
        <v>943</v>
      </c>
      <c r="F151" s="169" t="s">
        <v>944</v>
      </c>
      <c r="G151" s="170" t="s">
        <v>200</v>
      </c>
      <c r="H151" s="171">
        <v>30</v>
      </c>
      <c r="I151" s="172"/>
      <c r="J151" s="173">
        <f>ROUND(I151*H151,2)</f>
        <v>0</v>
      </c>
      <c r="K151" s="169" t="s">
        <v>925</v>
      </c>
      <c r="L151" s="34"/>
      <c r="M151" s="174" t="s">
        <v>1</v>
      </c>
      <c r="N151" s="175" t="s">
        <v>44</v>
      </c>
      <c r="O151" s="59"/>
      <c r="P151" s="176">
        <f>O151*H151</f>
        <v>0</v>
      </c>
      <c r="Q151" s="176">
        <v>0</v>
      </c>
      <c r="R151" s="176">
        <f>Q151*H151</f>
        <v>0</v>
      </c>
      <c r="S151" s="176">
        <v>0</v>
      </c>
      <c r="T151" s="177">
        <f>S151*H151</f>
        <v>0</v>
      </c>
      <c r="U151" s="33"/>
      <c r="V151" s="33"/>
      <c r="W151" s="33"/>
      <c r="X151" s="33"/>
      <c r="Y151" s="33"/>
      <c r="Z151" s="33"/>
      <c r="AA151" s="33"/>
      <c r="AB151" s="33"/>
      <c r="AC151" s="33"/>
      <c r="AD151" s="33"/>
      <c r="AE151" s="33"/>
      <c r="AR151" s="178" t="s">
        <v>192</v>
      </c>
      <c r="AT151" s="178" t="s">
        <v>187</v>
      </c>
      <c r="AU151" s="178" t="s">
        <v>88</v>
      </c>
      <c r="AY151" s="18" t="s">
        <v>184</v>
      </c>
      <c r="BE151" s="179">
        <f>IF(N151="základní",J151,0)</f>
        <v>0</v>
      </c>
      <c r="BF151" s="179">
        <f>IF(N151="snížená",J151,0)</f>
        <v>0</v>
      </c>
      <c r="BG151" s="179">
        <f>IF(N151="zákl. přenesená",J151,0)</f>
        <v>0</v>
      </c>
      <c r="BH151" s="179">
        <f>IF(N151="sníž. přenesená",J151,0)</f>
        <v>0</v>
      </c>
      <c r="BI151" s="179">
        <f>IF(N151="nulová",J151,0)</f>
        <v>0</v>
      </c>
      <c r="BJ151" s="18" t="s">
        <v>86</v>
      </c>
      <c r="BK151" s="179">
        <f>ROUND(I151*H151,2)</f>
        <v>0</v>
      </c>
      <c r="BL151" s="18" t="s">
        <v>192</v>
      </c>
      <c r="BM151" s="178" t="s">
        <v>2310</v>
      </c>
    </row>
    <row r="152" spans="1:65" s="13" customFormat="1" ht="11.25">
      <c r="B152" s="184"/>
      <c r="D152" s="180" t="s">
        <v>196</v>
      </c>
      <c r="E152" s="185" t="s">
        <v>1</v>
      </c>
      <c r="F152" s="186" t="s">
        <v>2311</v>
      </c>
      <c r="H152" s="187">
        <v>30</v>
      </c>
      <c r="I152" s="188"/>
      <c r="L152" s="184"/>
      <c r="M152" s="189"/>
      <c r="N152" s="190"/>
      <c r="O152" s="190"/>
      <c r="P152" s="190"/>
      <c r="Q152" s="190"/>
      <c r="R152" s="190"/>
      <c r="S152" s="190"/>
      <c r="T152" s="191"/>
      <c r="AT152" s="185" t="s">
        <v>196</v>
      </c>
      <c r="AU152" s="185" t="s">
        <v>88</v>
      </c>
      <c r="AV152" s="13" t="s">
        <v>88</v>
      </c>
      <c r="AW152" s="13" t="s">
        <v>36</v>
      </c>
      <c r="AX152" s="13" t="s">
        <v>86</v>
      </c>
      <c r="AY152" s="185" t="s">
        <v>184</v>
      </c>
    </row>
    <row r="153" spans="1:65" s="2" customFormat="1" ht="24.2" customHeight="1">
      <c r="A153" s="33"/>
      <c r="B153" s="166"/>
      <c r="C153" s="167" t="s">
        <v>225</v>
      </c>
      <c r="D153" s="167" t="s">
        <v>187</v>
      </c>
      <c r="E153" s="168" t="s">
        <v>2224</v>
      </c>
      <c r="F153" s="169" t="s">
        <v>2225</v>
      </c>
      <c r="G153" s="170" t="s">
        <v>228</v>
      </c>
      <c r="H153" s="171">
        <v>1.593</v>
      </c>
      <c r="I153" s="172"/>
      <c r="J153" s="173">
        <f>ROUND(I153*H153,2)</f>
        <v>0</v>
      </c>
      <c r="K153" s="169" t="s">
        <v>925</v>
      </c>
      <c r="L153" s="34"/>
      <c r="M153" s="174" t="s">
        <v>1</v>
      </c>
      <c r="N153" s="175"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192</v>
      </c>
      <c r="AT153" s="178" t="s">
        <v>187</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2312</v>
      </c>
    </row>
    <row r="154" spans="1:65" s="13" customFormat="1" ht="11.25">
      <c r="B154" s="184"/>
      <c r="D154" s="180" t="s">
        <v>196</v>
      </c>
      <c r="E154" s="185" t="s">
        <v>1</v>
      </c>
      <c r="F154" s="186" t="s">
        <v>2313</v>
      </c>
      <c r="H154" s="187">
        <v>1.593</v>
      </c>
      <c r="I154" s="188"/>
      <c r="L154" s="184"/>
      <c r="M154" s="189"/>
      <c r="N154" s="190"/>
      <c r="O154" s="190"/>
      <c r="P154" s="190"/>
      <c r="Q154" s="190"/>
      <c r="R154" s="190"/>
      <c r="S154" s="190"/>
      <c r="T154" s="191"/>
      <c r="AT154" s="185" t="s">
        <v>196</v>
      </c>
      <c r="AU154" s="185" t="s">
        <v>88</v>
      </c>
      <c r="AV154" s="13" t="s">
        <v>88</v>
      </c>
      <c r="AW154" s="13" t="s">
        <v>36</v>
      </c>
      <c r="AX154" s="13" t="s">
        <v>86</v>
      </c>
      <c r="AY154" s="185" t="s">
        <v>184</v>
      </c>
    </row>
    <row r="155" spans="1:65" s="2" customFormat="1" ht="14.45" customHeight="1">
      <c r="A155" s="33"/>
      <c r="B155" s="166"/>
      <c r="C155" s="167" t="s">
        <v>217</v>
      </c>
      <c r="D155" s="167" t="s">
        <v>187</v>
      </c>
      <c r="E155" s="168" t="s">
        <v>947</v>
      </c>
      <c r="F155" s="169" t="s">
        <v>948</v>
      </c>
      <c r="G155" s="170" t="s">
        <v>228</v>
      </c>
      <c r="H155" s="171">
        <v>47.787999999999997</v>
      </c>
      <c r="I155" s="172"/>
      <c r="J155" s="173">
        <f>ROUND(I155*H155,2)</f>
        <v>0</v>
      </c>
      <c r="K155" s="169" t="s">
        <v>925</v>
      </c>
      <c r="L155" s="34"/>
      <c r="M155" s="174" t="s">
        <v>1</v>
      </c>
      <c r="N155" s="175" t="s">
        <v>44</v>
      </c>
      <c r="O155" s="59"/>
      <c r="P155" s="176">
        <f>O155*H155</f>
        <v>0</v>
      </c>
      <c r="Q155" s="176">
        <v>0</v>
      </c>
      <c r="R155" s="176">
        <f>Q155*H155</f>
        <v>0</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2314</v>
      </c>
    </row>
    <row r="156" spans="1:65" s="2" customFormat="1" ht="24.2" customHeight="1">
      <c r="A156" s="33"/>
      <c r="B156" s="166"/>
      <c r="C156" s="167" t="s">
        <v>233</v>
      </c>
      <c r="D156" s="167" t="s">
        <v>187</v>
      </c>
      <c r="E156" s="168" t="s">
        <v>950</v>
      </c>
      <c r="F156" s="169" t="s">
        <v>951</v>
      </c>
      <c r="G156" s="170" t="s">
        <v>228</v>
      </c>
      <c r="H156" s="171">
        <v>10</v>
      </c>
      <c r="I156" s="172"/>
      <c r="J156" s="173">
        <f>ROUND(I156*H156,2)</f>
        <v>0</v>
      </c>
      <c r="K156" s="169" t="s">
        <v>925</v>
      </c>
      <c r="L156" s="34"/>
      <c r="M156" s="174" t="s">
        <v>1</v>
      </c>
      <c r="N156" s="175" t="s">
        <v>44</v>
      </c>
      <c r="O156" s="59"/>
      <c r="P156" s="176">
        <f>O156*H156</f>
        <v>0</v>
      </c>
      <c r="Q156" s="176">
        <v>0</v>
      </c>
      <c r="R156" s="176">
        <f>Q156*H156</f>
        <v>0</v>
      </c>
      <c r="S156" s="176">
        <v>0</v>
      </c>
      <c r="T156" s="177">
        <f>S156*H156</f>
        <v>0</v>
      </c>
      <c r="U156" s="33"/>
      <c r="V156" s="33"/>
      <c r="W156" s="33"/>
      <c r="X156" s="33"/>
      <c r="Y156" s="33"/>
      <c r="Z156" s="33"/>
      <c r="AA156" s="33"/>
      <c r="AB156" s="33"/>
      <c r="AC156" s="33"/>
      <c r="AD156" s="33"/>
      <c r="AE156" s="33"/>
      <c r="AR156" s="178" t="s">
        <v>192</v>
      </c>
      <c r="AT156" s="178" t="s">
        <v>187</v>
      </c>
      <c r="AU156" s="178" t="s">
        <v>88</v>
      </c>
      <c r="AY156" s="18" t="s">
        <v>184</v>
      </c>
      <c r="BE156" s="179">
        <f>IF(N156="základní",J156,0)</f>
        <v>0</v>
      </c>
      <c r="BF156" s="179">
        <f>IF(N156="snížená",J156,0)</f>
        <v>0</v>
      </c>
      <c r="BG156" s="179">
        <f>IF(N156="zákl. přenesená",J156,0)</f>
        <v>0</v>
      </c>
      <c r="BH156" s="179">
        <f>IF(N156="sníž. přenesená",J156,0)</f>
        <v>0</v>
      </c>
      <c r="BI156" s="179">
        <f>IF(N156="nulová",J156,0)</f>
        <v>0</v>
      </c>
      <c r="BJ156" s="18" t="s">
        <v>86</v>
      </c>
      <c r="BK156" s="179">
        <f>ROUND(I156*H156,2)</f>
        <v>0</v>
      </c>
      <c r="BL156" s="18" t="s">
        <v>192</v>
      </c>
      <c r="BM156" s="178" t="s">
        <v>2315</v>
      </c>
    </row>
    <row r="157" spans="1:65" s="12" customFormat="1" ht="22.9" customHeight="1">
      <c r="B157" s="153"/>
      <c r="D157" s="154" t="s">
        <v>78</v>
      </c>
      <c r="E157" s="164" t="s">
        <v>102</v>
      </c>
      <c r="F157" s="164" t="s">
        <v>954</v>
      </c>
      <c r="I157" s="156"/>
      <c r="J157" s="165">
        <f>BK157</f>
        <v>0</v>
      </c>
      <c r="L157" s="153"/>
      <c r="M157" s="158"/>
      <c r="N157" s="159"/>
      <c r="O157" s="159"/>
      <c r="P157" s="160">
        <f>SUM(P158:P159)</f>
        <v>0</v>
      </c>
      <c r="Q157" s="159"/>
      <c r="R157" s="160">
        <f>SUM(R158:R159)</f>
        <v>10.8674</v>
      </c>
      <c r="S157" s="159"/>
      <c r="T157" s="161">
        <f>SUM(T158:T159)</f>
        <v>0</v>
      </c>
      <c r="AR157" s="154" t="s">
        <v>86</v>
      </c>
      <c r="AT157" s="162" t="s">
        <v>78</v>
      </c>
      <c r="AU157" s="162" t="s">
        <v>86</v>
      </c>
      <c r="AY157" s="154" t="s">
        <v>184</v>
      </c>
      <c r="BK157" s="163">
        <f>SUM(BK158:BK159)</f>
        <v>0</v>
      </c>
    </row>
    <row r="158" spans="1:65" s="2" customFormat="1" ht="24.2" customHeight="1">
      <c r="A158" s="33"/>
      <c r="B158" s="166"/>
      <c r="C158" s="167" t="s">
        <v>239</v>
      </c>
      <c r="D158" s="167" t="s">
        <v>187</v>
      </c>
      <c r="E158" s="168" t="s">
        <v>955</v>
      </c>
      <c r="F158" s="169" t="s">
        <v>956</v>
      </c>
      <c r="G158" s="170" t="s">
        <v>286</v>
      </c>
      <c r="H158" s="171">
        <v>4</v>
      </c>
      <c r="I158" s="172"/>
      <c r="J158" s="173">
        <f>ROUND(I158*H158,2)</f>
        <v>0</v>
      </c>
      <c r="K158" s="169" t="s">
        <v>925</v>
      </c>
      <c r="L158" s="34"/>
      <c r="M158" s="174" t="s">
        <v>1</v>
      </c>
      <c r="N158" s="175" t="s">
        <v>44</v>
      </c>
      <c r="O158" s="59"/>
      <c r="P158" s="176">
        <f>O158*H158</f>
        <v>0</v>
      </c>
      <c r="Q158" s="176">
        <v>0.25685000000000002</v>
      </c>
      <c r="R158" s="176">
        <f>Q158*H158</f>
        <v>1.0274000000000001</v>
      </c>
      <c r="S158" s="176">
        <v>0</v>
      </c>
      <c r="T158" s="177">
        <f>S158*H158</f>
        <v>0</v>
      </c>
      <c r="U158" s="33"/>
      <c r="V158" s="33"/>
      <c r="W158" s="33"/>
      <c r="X158" s="33"/>
      <c r="Y158" s="33"/>
      <c r="Z158" s="33"/>
      <c r="AA158" s="33"/>
      <c r="AB158" s="33"/>
      <c r="AC158" s="33"/>
      <c r="AD158" s="33"/>
      <c r="AE158" s="33"/>
      <c r="AR158" s="178" t="s">
        <v>192</v>
      </c>
      <c r="AT158" s="178" t="s">
        <v>187</v>
      </c>
      <c r="AU158" s="178" t="s">
        <v>88</v>
      </c>
      <c r="AY158" s="18" t="s">
        <v>184</v>
      </c>
      <c r="BE158" s="179">
        <f>IF(N158="základní",J158,0)</f>
        <v>0</v>
      </c>
      <c r="BF158" s="179">
        <f>IF(N158="snížená",J158,0)</f>
        <v>0</v>
      </c>
      <c r="BG158" s="179">
        <f>IF(N158="zákl. přenesená",J158,0)</f>
        <v>0</v>
      </c>
      <c r="BH158" s="179">
        <f>IF(N158="sníž. přenesená",J158,0)</f>
        <v>0</v>
      </c>
      <c r="BI158" s="179">
        <f>IF(N158="nulová",J158,0)</f>
        <v>0</v>
      </c>
      <c r="BJ158" s="18" t="s">
        <v>86</v>
      </c>
      <c r="BK158" s="179">
        <f>ROUND(I158*H158,2)</f>
        <v>0</v>
      </c>
      <c r="BL158" s="18" t="s">
        <v>192</v>
      </c>
      <c r="BM158" s="178" t="s">
        <v>2316</v>
      </c>
    </row>
    <row r="159" spans="1:65" s="2" customFormat="1" ht="14.45" customHeight="1">
      <c r="A159" s="33"/>
      <c r="B159" s="166"/>
      <c r="C159" s="200" t="s">
        <v>244</v>
      </c>
      <c r="D159" s="200" t="s">
        <v>213</v>
      </c>
      <c r="E159" s="201" t="s">
        <v>1140</v>
      </c>
      <c r="F159" s="202" t="s">
        <v>1141</v>
      </c>
      <c r="G159" s="203" t="s">
        <v>960</v>
      </c>
      <c r="H159" s="204">
        <v>4</v>
      </c>
      <c r="I159" s="205"/>
      <c r="J159" s="206">
        <f>ROUND(I159*H159,2)</f>
        <v>0</v>
      </c>
      <c r="K159" s="202" t="s">
        <v>1</v>
      </c>
      <c r="L159" s="207"/>
      <c r="M159" s="208" t="s">
        <v>1</v>
      </c>
      <c r="N159" s="209" t="s">
        <v>44</v>
      </c>
      <c r="O159" s="59"/>
      <c r="P159" s="176">
        <f>O159*H159</f>
        <v>0</v>
      </c>
      <c r="Q159" s="176">
        <v>2.46</v>
      </c>
      <c r="R159" s="176">
        <f>Q159*H159</f>
        <v>9.84</v>
      </c>
      <c r="S159" s="176">
        <v>0</v>
      </c>
      <c r="T159" s="177">
        <f>S159*H159</f>
        <v>0</v>
      </c>
      <c r="U159" s="33"/>
      <c r="V159" s="33"/>
      <c r="W159" s="33"/>
      <c r="X159" s="33"/>
      <c r="Y159" s="33"/>
      <c r="Z159" s="33"/>
      <c r="AA159" s="33"/>
      <c r="AB159" s="33"/>
      <c r="AC159" s="33"/>
      <c r="AD159" s="33"/>
      <c r="AE159" s="33"/>
      <c r="AR159" s="178" t="s">
        <v>217</v>
      </c>
      <c r="AT159" s="178" t="s">
        <v>213</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2317</v>
      </c>
    </row>
    <row r="160" spans="1:65" s="12" customFormat="1" ht="22.9" customHeight="1">
      <c r="B160" s="153"/>
      <c r="D160" s="154" t="s">
        <v>78</v>
      </c>
      <c r="E160" s="164" t="s">
        <v>192</v>
      </c>
      <c r="F160" s="164" t="s">
        <v>962</v>
      </c>
      <c r="I160" s="156"/>
      <c r="J160" s="165">
        <f>BK160</f>
        <v>0</v>
      </c>
      <c r="L160" s="153"/>
      <c r="M160" s="158"/>
      <c r="N160" s="159"/>
      <c r="O160" s="159"/>
      <c r="P160" s="160">
        <f>SUM(P161:P167)</f>
        <v>0</v>
      </c>
      <c r="Q160" s="159"/>
      <c r="R160" s="160">
        <f>SUM(R161:R167)</f>
        <v>78.636097100000001</v>
      </c>
      <c r="S160" s="159"/>
      <c r="T160" s="161">
        <f>SUM(T161:T167)</f>
        <v>0</v>
      </c>
      <c r="AR160" s="154" t="s">
        <v>86</v>
      </c>
      <c r="AT160" s="162" t="s">
        <v>78</v>
      </c>
      <c r="AU160" s="162" t="s">
        <v>86</v>
      </c>
      <c r="AY160" s="154" t="s">
        <v>184</v>
      </c>
      <c r="BK160" s="163">
        <f>SUM(BK161:BK167)</f>
        <v>0</v>
      </c>
    </row>
    <row r="161" spans="1:65" s="2" customFormat="1" ht="24.2" customHeight="1">
      <c r="A161" s="33"/>
      <c r="B161" s="166"/>
      <c r="C161" s="167" t="s">
        <v>249</v>
      </c>
      <c r="D161" s="167" t="s">
        <v>187</v>
      </c>
      <c r="E161" s="168" t="s">
        <v>963</v>
      </c>
      <c r="F161" s="169" t="s">
        <v>964</v>
      </c>
      <c r="G161" s="170" t="s">
        <v>200</v>
      </c>
      <c r="H161" s="171">
        <v>15.81</v>
      </c>
      <c r="I161" s="172"/>
      <c r="J161" s="173">
        <f>ROUND(I161*H161,2)</f>
        <v>0</v>
      </c>
      <c r="K161" s="169" t="s">
        <v>925</v>
      </c>
      <c r="L161" s="34"/>
      <c r="M161" s="174" t="s">
        <v>1</v>
      </c>
      <c r="N161" s="175" t="s">
        <v>44</v>
      </c>
      <c r="O161" s="59"/>
      <c r="P161" s="176">
        <f>O161*H161</f>
        <v>0</v>
      </c>
      <c r="Q161" s="176">
        <v>0.34190999999999999</v>
      </c>
      <c r="R161" s="176">
        <f>Q161*H161</f>
        <v>5.4055970999999996</v>
      </c>
      <c r="S161" s="176">
        <v>0</v>
      </c>
      <c r="T161" s="177">
        <f>S161*H161</f>
        <v>0</v>
      </c>
      <c r="U161" s="33"/>
      <c r="V161" s="33"/>
      <c r="W161" s="33"/>
      <c r="X161" s="33"/>
      <c r="Y161" s="33"/>
      <c r="Z161" s="33"/>
      <c r="AA161" s="33"/>
      <c r="AB161" s="33"/>
      <c r="AC161" s="33"/>
      <c r="AD161" s="33"/>
      <c r="AE161" s="33"/>
      <c r="AR161" s="178" t="s">
        <v>192</v>
      </c>
      <c r="AT161" s="178" t="s">
        <v>187</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2318</v>
      </c>
    </row>
    <row r="162" spans="1:65" s="13" customFormat="1" ht="11.25">
      <c r="B162" s="184"/>
      <c r="D162" s="180" t="s">
        <v>196</v>
      </c>
      <c r="E162" s="185" t="s">
        <v>1</v>
      </c>
      <c r="F162" s="186" t="s">
        <v>966</v>
      </c>
      <c r="H162" s="187">
        <v>15.8096</v>
      </c>
      <c r="I162" s="188"/>
      <c r="L162" s="184"/>
      <c r="M162" s="189"/>
      <c r="N162" s="190"/>
      <c r="O162" s="190"/>
      <c r="P162" s="190"/>
      <c r="Q162" s="190"/>
      <c r="R162" s="190"/>
      <c r="S162" s="190"/>
      <c r="T162" s="191"/>
      <c r="AT162" s="185" t="s">
        <v>196</v>
      </c>
      <c r="AU162" s="185" t="s">
        <v>88</v>
      </c>
      <c r="AV162" s="13" t="s">
        <v>88</v>
      </c>
      <c r="AW162" s="13" t="s">
        <v>36</v>
      </c>
      <c r="AX162" s="13" t="s">
        <v>86</v>
      </c>
      <c r="AY162" s="185" t="s">
        <v>184</v>
      </c>
    </row>
    <row r="163" spans="1:65" s="2" customFormat="1" ht="24.2" customHeight="1">
      <c r="A163" s="33"/>
      <c r="B163" s="166"/>
      <c r="C163" s="167" t="s">
        <v>254</v>
      </c>
      <c r="D163" s="167" t="s">
        <v>187</v>
      </c>
      <c r="E163" s="168" t="s">
        <v>967</v>
      </c>
      <c r="F163" s="169" t="s">
        <v>968</v>
      </c>
      <c r="G163" s="170" t="s">
        <v>228</v>
      </c>
      <c r="H163" s="171">
        <v>29.89</v>
      </c>
      <c r="I163" s="172"/>
      <c r="J163" s="173">
        <f>ROUND(I163*H163,2)</f>
        <v>0</v>
      </c>
      <c r="K163" s="169" t="s">
        <v>925</v>
      </c>
      <c r="L163" s="34"/>
      <c r="M163" s="174" t="s">
        <v>1</v>
      </c>
      <c r="N163" s="175" t="s">
        <v>44</v>
      </c>
      <c r="O163" s="59"/>
      <c r="P163" s="176">
        <f>O163*H163</f>
        <v>0</v>
      </c>
      <c r="Q163" s="176">
        <v>2.4500000000000002</v>
      </c>
      <c r="R163" s="176">
        <f>Q163*H163</f>
        <v>73.230500000000006</v>
      </c>
      <c r="S163" s="176">
        <v>0</v>
      </c>
      <c r="T163" s="177">
        <f>S163*H163</f>
        <v>0</v>
      </c>
      <c r="U163" s="33"/>
      <c r="V163" s="33"/>
      <c r="W163" s="33"/>
      <c r="X163" s="33"/>
      <c r="Y163" s="33"/>
      <c r="Z163" s="33"/>
      <c r="AA163" s="33"/>
      <c r="AB163" s="33"/>
      <c r="AC163" s="33"/>
      <c r="AD163" s="33"/>
      <c r="AE163" s="33"/>
      <c r="AR163" s="178" t="s">
        <v>192</v>
      </c>
      <c r="AT163" s="178" t="s">
        <v>187</v>
      </c>
      <c r="AU163" s="178" t="s">
        <v>88</v>
      </c>
      <c r="AY163" s="18" t="s">
        <v>184</v>
      </c>
      <c r="BE163" s="179">
        <f>IF(N163="základní",J163,0)</f>
        <v>0</v>
      </c>
      <c r="BF163" s="179">
        <f>IF(N163="snížená",J163,0)</f>
        <v>0</v>
      </c>
      <c r="BG163" s="179">
        <f>IF(N163="zákl. přenesená",J163,0)</f>
        <v>0</v>
      </c>
      <c r="BH163" s="179">
        <f>IF(N163="sníž. přenesená",J163,0)</f>
        <v>0</v>
      </c>
      <c r="BI163" s="179">
        <f>IF(N163="nulová",J163,0)</f>
        <v>0</v>
      </c>
      <c r="BJ163" s="18" t="s">
        <v>86</v>
      </c>
      <c r="BK163" s="179">
        <f>ROUND(I163*H163,2)</f>
        <v>0</v>
      </c>
      <c r="BL163" s="18" t="s">
        <v>192</v>
      </c>
      <c r="BM163" s="178" t="s">
        <v>2319</v>
      </c>
    </row>
    <row r="164" spans="1:65" s="13" customFormat="1" ht="11.25">
      <c r="B164" s="184"/>
      <c r="D164" s="180" t="s">
        <v>196</v>
      </c>
      <c r="E164" s="185" t="s">
        <v>1</v>
      </c>
      <c r="F164" s="186" t="s">
        <v>2320</v>
      </c>
      <c r="H164" s="187">
        <v>19.875</v>
      </c>
      <c r="I164" s="188"/>
      <c r="L164" s="184"/>
      <c r="M164" s="189"/>
      <c r="N164" s="190"/>
      <c r="O164" s="190"/>
      <c r="P164" s="190"/>
      <c r="Q164" s="190"/>
      <c r="R164" s="190"/>
      <c r="S164" s="190"/>
      <c r="T164" s="191"/>
      <c r="AT164" s="185" t="s">
        <v>196</v>
      </c>
      <c r="AU164" s="185" t="s">
        <v>88</v>
      </c>
      <c r="AV164" s="13" t="s">
        <v>88</v>
      </c>
      <c r="AW164" s="13" t="s">
        <v>36</v>
      </c>
      <c r="AX164" s="13" t="s">
        <v>79</v>
      </c>
      <c r="AY164" s="185" t="s">
        <v>184</v>
      </c>
    </row>
    <row r="165" spans="1:65" s="13" customFormat="1" ht="11.25">
      <c r="B165" s="184"/>
      <c r="D165" s="180" t="s">
        <v>196</v>
      </c>
      <c r="E165" s="185" t="s">
        <v>1</v>
      </c>
      <c r="F165" s="186" t="s">
        <v>2321</v>
      </c>
      <c r="H165" s="187">
        <v>2.891</v>
      </c>
      <c r="I165" s="188"/>
      <c r="L165" s="184"/>
      <c r="M165" s="189"/>
      <c r="N165" s="190"/>
      <c r="O165" s="190"/>
      <c r="P165" s="190"/>
      <c r="Q165" s="190"/>
      <c r="R165" s="190"/>
      <c r="S165" s="190"/>
      <c r="T165" s="191"/>
      <c r="AT165" s="185" t="s">
        <v>196</v>
      </c>
      <c r="AU165" s="185" t="s">
        <v>88</v>
      </c>
      <c r="AV165" s="13" t="s">
        <v>88</v>
      </c>
      <c r="AW165" s="13" t="s">
        <v>36</v>
      </c>
      <c r="AX165" s="13" t="s">
        <v>79</v>
      </c>
      <c r="AY165" s="185" t="s">
        <v>184</v>
      </c>
    </row>
    <row r="166" spans="1:65" s="13" customFormat="1" ht="11.25">
      <c r="B166" s="184"/>
      <c r="D166" s="180" t="s">
        <v>196</v>
      </c>
      <c r="E166" s="185" t="s">
        <v>1</v>
      </c>
      <c r="F166" s="186" t="s">
        <v>2322</v>
      </c>
      <c r="H166" s="187">
        <v>7.1239999999999997</v>
      </c>
      <c r="I166" s="188"/>
      <c r="L166" s="184"/>
      <c r="M166" s="189"/>
      <c r="N166" s="190"/>
      <c r="O166" s="190"/>
      <c r="P166" s="190"/>
      <c r="Q166" s="190"/>
      <c r="R166" s="190"/>
      <c r="S166" s="190"/>
      <c r="T166" s="191"/>
      <c r="AT166" s="185" t="s">
        <v>196</v>
      </c>
      <c r="AU166" s="185" t="s">
        <v>88</v>
      </c>
      <c r="AV166" s="13" t="s">
        <v>88</v>
      </c>
      <c r="AW166" s="13" t="s">
        <v>36</v>
      </c>
      <c r="AX166" s="13" t="s">
        <v>79</v>
      </c>
      <c r="AY166" s="185" t="s">
        <v>184</v>
      </c>
    </row>
    <row r="167" spans="1:65" s="14" customFormat="1" ht="11.25">
      <c r="B167" s="192"/>
      <c r="D167" s="180" t="s">
        <v>196</v>
      </c>
      <c r="E167" s="193" t="s">
        <v>1</v>
      </c>
      <c r="F167" s="194" t="s">
        <v>212</v>
      </c>
      <c r="H167" s="195">
        <v>29.89</v>
      </c>
      <c r="I167" s="196"/>
      <c r="L167" s="192"/>
      <c r="M167" s="197"/>
      <c r="N167" s="198"/>
      <c r="O167" s="198"/>
      <c r="P167" s="198"/>
      <c r="Q167" s="198"/>
      <c r="R167" s="198"/>
      <c r="S167" s="198"/>
      <c r="T167" s="199"/>
      <c r="AT167" s="193" t="s">
        <v>196</v>
      </c>
      <c r="AU167" s="193" t="s">
        <v>88</v>
      </c>
      <c r="AV167" s="14" t="s">
        <v>192</v>
      </c>
      <c r="AW167" s="14" t="s">
        <v>36</v>
      </c>
      <c r="AX167" s="14" t="s">
        <v>86</v>
      </c>
      <c r="AY167" s="193" t="s">
        <v>184</v>
      </c>
    </row>
    <row r="168" spans="1:65" s="12" customFormat="1" ht="22.9" customHeight="1">
      <c r="B168" s="153"/>
      <c r="D168" s="154" t="s">
        <v>78</v>
      </c>
      <c r="E168" s="164" t="s">
        <v>220</v>
      </c>
      <c r="F168" s="164" t="s">
        <v>972</v>
      </c>
      <c r="I168" s="156"/>
      <c r="J168" s="165">
        <f>BK168</f>
        <v>0</v>
      </c>
      <c r="L168" s="153"/>
      <c r="M168" s="158"/>
      <c r="N168" s="159"/>
      <c r="O168" s="159"/>
      <c r="P168" s="160">
        <f>SUM(P169:P172)</f>
        <v>0</v>
      </c>
      <c r="Q168" s="159"/>
      <c r="R168" s="160">
        <f>SUM(R169:R172)</f>
        <v>8.1715199999999998E-3</v>
      </c>
      <c r="S168" s="159"/>
      <c r="T168" s="161">
        <f>SUM(T169:T172)</f>
        <v>0</v>
      </c>
      <c r="AR168" s="154" t="s">
        <v>86</v>
      </c>
      <c r="AT168" s="162" t="s">
        <v>78</v>
      </c>
      <c r="AU168" s="162" t="s">
        <v>86</v>
      </c>
      <c r="AY168" s="154" t="s">
        <v>184</v>
      </c>
      <c r="BK168" s="163">
        <f>SUM(BK169:BK172)</f>
        <v>0</v>
      </c>
    </row>
    <row r="169" spans="1:65" s="2" customFormat="1" ht="24.2" customHeight="1">
      <c r="A169" s="33"/>
      <c r="B169" s="166"/>
      <c r="C169" s="167" t="s">
        <v>262</v>
      </c>
      <c r="D169" s="167" t="s">
        <v>187</v>
      </c>
      <c r="E169" s="168" t="s">
        <v>973</v>
      </c>
      <c r="F169" s="169" t="s">
        <v>974</v>
      </c>
      <c r="G169" s="170" t="s">
        <v>200</v>
      </c>
      <c r="H169" s="171">
        <v>14.592000000000001</v>
      </c>
      <c r="I169" s="172"/>
      <c r="J169" s="173">
        <f>ROUND(I169*H169,2)</f>
        <v>0</v>
      </c>
      <c r="K169" s="169" t="s">
        <v>925</v>
      </c>
      <c r="L169" s="34"/>
      <c r="M169" s="174" t="s">
        <v>1</v>
      </c>
      <c r="N169" s="175" t="s">
        <v>44</v>
      </c>
      <c r="O169" s="59"/>
      <c r="P169" s="176">
        <f>O169*H169</f>
        <v>0</v>
      </c>
      <c r="Q169" s="176">
        <v>5.5999999999999995E-4</v>
      </c>
      <c r="R169" s="176">
        <f>Q169*H169</f>
        <v>8.1715199999999998E-3</v>
      </c>
      <c r="S169" s="176">
        <v>0</v>
      </c>
      <c r="T169" s="177">
        <f>S169*H169</f>
        <v>0</v>
      </c>
      <c r="U169" s="33"/>
      <c r="V169" s="33"/>
      <c r="W169" s="33"/>
      <c r="X169" s="33"/>
      <c r="Y169" s="33"/>
      <c r="Z169" s="33"/>
      <c r="AA169" s="33"/>
      <c r="AB169" s="33"/>
      <c r="AC169" s="33"/>
      <c r="AD169" s="33"/>
      <c r="AE169" s="33"/>
      <c r="AR169" s="178" t="s">
        <v>192</v>
      </c>
      <c r="AT169" s="178" t="s">
        <v>187</v>
      </c>
      <c r="AU169" s="178" t="s">
        <v>88</v>
      </c>
      <c r="AY169" s="18" t="s">
        <v>184</v>
      </c>
      <c r="BE169" s="179">
        <f>IF(N169="základní",J169,0)</f>
        <v>0</v>
      </c>
      <c r="BF169" s="179">
        <f>IF(N169="snížená",J169,0)</f>
        <v>0</v>
      </c>
      <c r="BG169" s="179">
        <f>IF(N169="zákl. přenesená",J169,0)</f>
        <v>0</v>
      </c>
      <c r="BH169" s="179">
        <f>IF(N169="sníž. přenesená",J169,0)</f>
        <v>0</v>
      </c>
      <c r="BI169" s="179">
        <f>IF(N169="nulová",J169,0)</f>
        <v>0</v>
      </c>
      <c r="BJ169" s="18" t="s">
        <v>86</v>
      </c>
      <c r="BK169" s="179">
        <f>ROUND(I169*H169,2)</f>
        <v>0</v>
      </c>
      <c r="BL169" s="18" t="s">
        <v>192</v>
      </c>
      <c r="BM169" s="178" t="s">
        <v>2323</v>
      </c>
    </row>
    <row r="170" spans="1:65" s="13" customFormat="1" ht="11.25">
      <c r="B170" s="184"/>
      <c r="D170" s="180" t="s">
        <v>196</v>
      </c>
      <c r="E170" s="185" t="s">
        <v>1</v>
      </c>
      <c r="F170" s="186" t="s">
        <v>2324</v>
      </c>
      <c r="H170" s="187">
        <v>11.231999999999999</v>
      </c>
      <c r="I170" s="188"/>
      <c r="L170" s="184"/>
      <c r="M170" s="189"/>
      <c r="N170" s="190"/>
      <c r="O170" s="190"/>
      <c r="P170" s="190"/>
      <c r="Q170" s="190"/>
      <c r="R170" s="190"/>
      <c r="S170" s="190"/>
      <c r="T170" s="191"/>
      <c r="AT170" s="185" t="s">
        <v>196</v>
      </c>
      <c r="AU170" s="185" t="s">
        <v>88</v>
      </c>
      <c r="AV170" s="13" t="s">
        <v>88</v>
      </c>
      <c r="AW170" s="13" t="s">
        <v>36</v>
      </c>
      <c r="AX170" s="13" t="s">
        <v>79</v>
      </c>
      <c r="AY170" s="185" t="s">
        <v>184</v>
      </c>
    </row>
    <row r="171" spans="1:65" s="13" customFormat="1" ht="11.25">
      <c r="B171" s="184"/>
      <c r="D171" s="180" t="s">
        <v>196</v>
      </c>
      <c r="E171" s="185" t="s">
        <v>1</v>
      </c>
      <c r="F171" s="186" t="s">
        <v>2325</v>
      </c>
      <c r="H171" s="187">
        <v>3.36</v>
      </c>
      <c r="I171" s="188"/>
      <c r="L171" s="184"/>
      <c r="M171" s="189"/>
      <c r="N171" s="190"/>
      <c r="O171" s="190"/>
      <c r="P171" s="190"/>
      <c r="Q171" s="190"/>
      <c r="R171" s="190"/>
      <c r="S171" s="190"/>
      <c r="T171" s="191"/>
      <c r="AT171" s="185" t="s">
        <v>196</v>
      </c>
      <c r="AU171" s="185" t="s">
        <v>88</v>
      </c>
      <c r="AV171" s="13" t="s">
        <v>88</v>
      </c>
      <c r="AW171" s="13" t="s">
        <v>36</v>
      </c>
      <c r="AX171" s="13" t="s">
        <v>79</v>
      </c>
      <c r="AY171" s="185" t="s">
        <v>184</v>
      </c>
    </row>
    <row r="172" spans="1:65" s="14" customFormat="1" ht="11.25">
      <c r="B172" s="192"/>
      <c r="D172" s="180" t="s">
        <v>196</v>
      </c>
      <c r="E172" s="193" t="s">
        <v>1</v>
      </c>
      <c r="F172" s="194" t="s">
        <v>212</v>
      </c>
      <c r="H172" s="195">
        <v>14.592000000000001</v>
      </c>
      <c r="I172" s="196"/>
      <c r="L172" s="192"/>
      <c r="M172" s="197"/>
      <c r="N172" s="198"/>
      <c r="O172" s="198"/>
      <c r="P172" s="198"/>
      <c r="Q172" s="198"/>
      <c r="R172" s="198"/>
      <c r="S172" s="198"/>
      <c r="T172" s="199"/>
      <c r="AT172" s="193" t="s">
        <v>196</v>
      </c>
      <c r="AU172" s="193" t="s">
        <v>88</v>
      </c>
      <c r="AV172" s="14" t="s">
        <v>192</v>
      </c>
      <c r="AW172" s="14" t="s">
        <v>36</v>
      </c>
      <c r="AX172" s="14" t="s">
        <v>86</v>
      </c>
      <c r="AY172" s="193" t="s">
        <v>184</v>
      </c>
    </row>
    <row r="173" spans="1:65" s="12" customFormat="1" ht="22.9" customHeight="1">
      <c r="B173" s="153"/>
      <c r="D173" s="154" t="s">
        <v>78</v>
      </c>
      <c r="E173" s="164" t="s">
        <v>233</v>
      </c>
      <c r="F173" s="164" t="s">
        <v>978</v>
      </c>
      <c r="I173" s="156"/>
      <c r="J173" s="165">
        <f>BK173</f>
        <v>0</v>
      </c>
      <c r="L173" s="153"/>
      <c r="M173" s="158"/>
      <c r="N173" s="159"/>
      <c r="O173" s="159"/>
      <c r="P173" s="160">
        <f>SUM(P174:P216)</f>
        <v>0</v>
      </c>
      <c r="Q173" s="159"/>
      <c r="R173" s="160">
        <f>SUM(R174:R216)</f>
        <v>3.2920936200000002</v>
      </c>
      <c r="S173" s="159"/>
      <c r="T173" s="161">
        <f>SUM(T174:T216)</f>
        <v>4.2000000000000006E-3</v>
      </c>
      <c r="AR173" s="154" t="s">
        <v>86</v>
      </c>
      <c r="AT173" s="162" t="s">
        <v>78</v>
      </c>
      <c r="AU173" s="162" t="s">
        <v>86</v>
      </c>
      <c r="AY173" s="154" t="s">
        <v>184</v>
      </c>
      <c r="BK173" s="163">
        <f>SUM(BK174:BK216)</f>
        <v>0</v>
      </c>
    </row>
    <row r="174" spans="1:65" s="2" customFormat="1" ht="14.45" customHeight="1">
      <c r="A174" s="33"/>
      <c r="B174" s="166"/>
      <c r="C174" s="167" t="s">
        <v>8</v>
      </c>
      <c r="D174" s="167" t="s">
        <v>187</v>
      </c>
      <c r="E174" s="168" t="s">
        <v>979</v>
      </c>
      <c r="F174" s="169" t="s">
        <v>980</v>
      </c>
      <c r="G174" s="170" t="s">
        <v>200</v>
      </c>
      <c r="H174" s="171">
        <v>1.8</v>
      </c>
      <c r="I174" s="172"/>
      <c r="J174" s="173">
        <f>ROUND(I174*H174,2)</f>
        <v>0</v>
      </c>
      <c r="K174" s="169" t="s">
        <v>925</v>
      </c>
      <c r="L174" s="34"/>
      <c r="M174" s="174" t="s">
        <v>1</v>
      </c>
      <c r="N174" s="175" t="s">
        <v>44</v>
      </c>
      <c r="O174" s="59"/>
      <c r="P174" s="176">
        <f>O174*H174</f>
        <v>0</v>
      </c>
      <c r="Q174" s="176">
        <v>6.3000000000000003E-4</v>
      </c>
      <c r="R174" s="176">
        <f>Q174*H174</f>
        <v>1.134E-3</v>
      </c>
      <c r="S174" s="176">
        <v>0</v>
      </c>
      <c r="T174" s="177">
        <f>S174*H174</f>
        <v>0</v>
      </c>
      <c r="U174" s="33"/>
      <c r="V174" s="33"/>
      <c r="W174" s="33"/>
      <c r="X174" s="33"/>
      <c r="Y174" s="33"/>
      <c r="Z174" s="33"/>
      <c r="AA174" s="33"/>
      <c r="AB174" s="33"/>
      <c r="AC174" s="33"/>
      <c r="AD174" s="33"/>
      <c r="AE174" s="33"/>
      <c r="AR174" s="178" t="s">
        <v>192</v>
      </c>
      <c r="AT174" s="178" t="s">
        <v>187</v>
      </c>
      <c r="AU174" s="178" t="s">
        <v>88</v>
      </c>
      <c r="AY174" s="18" t="s">
        <v>184</v>
      </c>
      <c r="BE174" s="179">
        <f>IF(N174="základní",J174,0)</f>
        <v>0</v>
      </c>
      <c r="BF174" s="179">
        <f>IF(N174="snížená",J174,0)</f>
        <v>0</v>
      </c>
      <c r="BG174" s="179">
        <f>IF(N174="zákl. přenesená",J174,0)</f>
        <v>0</v>
      </c>
      <c r="BH174" s="179">
        <f>IF(N174="sníž. přenesená",J174,0)</f>
        <v>0</v>
      </c>
      <c r="BI174" s="179">
        <f>IF(N174="nulová",J174,0)</f>
        <v>0</v>
      </c>
      <c r="BJ174" s="18" t="s">
        <v>86</v>
      </c>
      <c r="BK174" s="179">
        <f>ROUND(I174*H174,2)</f>
        <v>0</v>
      </c>
      <c r="BL174" s="18" t="s">
        <v>192</v>
      </c>
      <c r="BM174" s="178" t="s">
        <v>2326</v>
      </c>
    </row>
    <row r="175" spans="1:65" s="13" customFormat="1" ht="11.25">
      <c r="B175" s="184"/>
      <c r="D175" s="180" t="s">
        <v>196</v>
      </c>
      <c r="E175" s="185" t="s">
        <v>1</v>
      </c>
      <c r="F175" s="186" t="s">
        <v>982</v>
      </c>
      <c r="H175" s="187">
        <v>1.8</v>
      </c>
      <c r="I175" s="188"/>
      <c r="L175" s="184"/>
      <c r="M175" s="189"/>
      <c r="N175" s="190"/>
      <c r="O175" s="190"/>
      <c r="P175" s="190"/>
      <c r="Q175" s="190"/>
      <c r="R175" s="190"/>
      <c r="S175" s="190"/>
      <c r="T175" s="191"/>
      <c r="AT175" s="185" t="s">
        <v>196</v>
      </c>
      <c r="AU175" s="185" t="s">
        <v>88</v>
      </c>
      <c r="AV175" s="13" t="s">
        <v>88</v>
      </c>
      <c r="AW175" s="13" t="s">
        <v>36</v>
      </c>
      <c r="AX175" s="13" t="s">
        <v>86</v>
      </c>
      <c r="AY175" s="185" t="s">
        <v>184</v>
      </c>
    </row>
    <row r="176" spans="1:65" s="2" customFormat="1" ht="24.2" customHeight="1">
      <c r="A176" s="33"/>
      <c r="B176" s="166"/>
      <c r="C176" s="167" t="s">
        <v>274</v>
      </c>
      <c r="D176" s="167" t="s">
        <v>187</v>
      </c>
      <c r="E176" s="168" t="s">
        <v>983</v>
      </c>
      <c r="F176" s="169" t="s">
        <v>984</v>
      </c>
      <c r="G176" s="170" t="s">
        <v>327</v>
      </c>
      <c r="H176" s="171">
        <v>29.08</v>
      </c>
      <c r="I176" s="172"/>
      <c r="J176" s="173">
        <f>ROUND(I176*H176,2)</f>
        <v>0</v>
      </c>
      <c r="K176" s="169" t="s">
        <v>925</v>
      </c>
      <c r="L176" s="34"/>
      <c r="M176" s="174" t="s">
        <v>1</v>
      </c>
      <c r="N176" s="175" t="s">
        <v>44</v>
      </c>
      <c r="O176" s="59"/>
      <c r="P176" s="176">
        <f>O176*H176</f>
        <v>0</v>
      </c>
      <c r="Q176" s="176">
        <v>1.7000000000000001E-4</v>
      </c>
      <c r="R176" s="176">
        <f>Q176*H176</f>
        <v>4.9436000000000003E-3</v>
      </c>
      <c r="S176" s="176">
        <v>0</v>
      </c>
      <c r="T176" s="177">
        <f>S176*H176</f>
        <v>0</v>
      </c>
      <c r="U176" s="33"/>
      <c r="V176" s="33"/>
      <c r="W176" s="33"/>
      <c r="X176" s="33"/>
      <c r="Y176" s="33"/>
      <c r="Z176" s="33"/>
      <c r="AA176" s="33"/>
      <c r="AB176" s="33"/>
      <c r="AC176" s="33"/>
      <c r="AD176" s="33"/>
      <c r="AE176" s="33"/>
      <c r="AR176" s="178" t="s">
        <v>192</v>
      </c>
      <c r="AT176" s="178" t="s">
        <v>187</v>
      </c>
      <c r="AU176" s="178" t="s">
        <v>88</v>
      </c>
      <c r="AY176" s="18" t="s">
        <v>184</v>
      </c>
      <c r="BE176" s="179">
        <f>IF(N176="základní",J176,0)</f>
        <v>0</v>
      </c>
      <c r="BF176" s="179">
        <f>IF(N176="snížená",J176,0)</f>
        <v>0</v>
      </c>
      <c r="BG176" s="179">
        <f>IF(N176="zákl. přenesená",J176,0)</f>
        <v>0</v>
      </c>
      <c r="BH176" s="179">
        <f>IF(N176="sníž. přenesená",J176,0)</f>
        <v>0</v>
      </c>
      <c r="BI176" s="179">
        <f>IF(N176="nulová",J176,0)</f>
        <v>0</v>
      </c>
      <c r="BJ176" s="18" t="s">
        <v>86</v>
      </c>
      <c r="BK176" s="179">
        <f>ROUND(I176*H176,2)</f>
        <v>0</v>
      </c>
      <c r="BL176" s="18" t="s">
        <v>192</v>
      </c>
      <c r="BM176" s="178" t="s">
        <v>2327</v>
      </c>
    </row>
    <row r="177" spans="1:65" s="13" customFormat="1" ht="11.25">
      <c r="B177" s="184"/>
      <c r="D177" s="180" t="s">
        <v>196</v>
      </c>
      <c r="E177" s="185" t="s">
        <v>1</v>
      </c>
      <c r="F177" s="186" t="s">
        <v>2328</v>
      </c>
      <c r="H177" s="187">
        <v>14.28</v>
      </c>
      <c r="I177" s="188"/>
      <c r="L177" s="184"/>
      <c r="M177" s="189"/>
      <c r="N177" s="190"/>
      <c r="O177" s="190"/>
      <c r="P177" s="190"/>
      <c r="Q177" s="190"/>
      <c r="R177" s="190"/>
      <c r="S177" s="190"/>
      <c r="T177" s="191"/>
      <c r="AT177" s="185" t="s">
        <v>196</v>
      </c>
      <c r="AU177" s="185" t="s">
        <v>88</v>
      </c>
      <c r="AV177" s="13" t="s">
        <v>88</v>
      </c>
      <c r="AW177" s="13" t="s">
        <v>36</v>
      </c>
      <c r="AX177" s="13" t="s">
        <v>79</v>
      </c>
      <c r="AY177" s="185" t="s">
        <v>184</v>
      </c>
    </row>
    <row r="178" spans="1:65" s="13" customFormat="1" ht="11.25">
      <c r="B178" s="184"/>
      <c r="D178" s="180" t="s">
        <v>196</v>
      </c>
      <c r="E178" s="185" t="s">
        <v>1</v>
      </c>
      <c r="F178" s="186" t="s">
        <v>987</v>
      </c>
      <c r="H178" s="187">
        <v>14.8</v>
      </c>
      <c r="I178" s="188"/>
      <c r="L178" s="184"/>
      <c r="M178" s="189"/>
      <c r="N178" s="190"/>
      <c r="O178" s="190"/>
      <c r="P178" s="190"/>
      <c r="Q178" s="190"/>
      <c r="R178" s="190"/>
      <c r="S178" s="190"/>
      <c r="T178" s="191"/>
      <c r="AT178" s="185" t="s">
        <v>196</v>
      </c>
      <c r="AU178" s="185" t="s">
        <v>88</v>
      </c>
      <c r="AV178" s="13" t="s">
        <v>88</v>
      </c>
      <c r="AW178" s="13" t="s">
        <v>36</v>
      </c>
      <c r="AX178" s="13" t="s">
        <v>79</v>
      </c>
      <c r="AY178" s="185" t="s">
        <v>184</v>
      </c>
    </row>
    <row r="179" spans="1:65" s="14" customFormat="1" ht="11.25">
      <c r="B179" s="192"/>
      <c r="D179" s="180" t="s">
        <v>196</v>
      </c>
      <c r="E179" s="193" t="s">
        <v>1</v>
      </c>
      <c r="F179" s="194" t="s">
        <v>212</v>
      </c>
      <c r="H179" s="195">
        <v>29.08</v>
      </c>
      <c r="I179" s="196"/>
      <c r="L179" s="192"/>
      <c r="M179" s="197"/>
      <c r="N179" s="198"/>
      <c r="O179" s="198"/>
      <c r="P179" s="198"/>
      <c r="Q179" s="198"/>
      <c r="R179" s="198"/>
      <c r="S179" s="198"/>
      <c r="T179" s="199"/>
      <c r="AT179" s="193" t="s">
        <v>196</v>
      </c>
      <c r="AU179" s="193" t="s">
        <v>88</v>
      </c>
      <c r="AV179" s="14" t="s">
        <v>192</v>
      </c>
      <c r="AW179" s="14" t="s">
        <v>36</v>
      </c>
      <c r="AX179" s="14" t="s">
        <v>86</v>
      </c>
      <c r="AY179" s="193" t="s">
        <v>184</v>
      </c>
    </row>
    <row r="180" spans="1:65" s="2" customFormat="1" ht="24.2" customHeight="1">
      <c r="A180" s="33"/>
      <c r="B180" s="166"/>
      <c r="C180" s="167" t="s">
        <v>279</v>
      </c>
      <c r="D180" s="167" t="s">
        <v>187</v>
      </c>
      <c r="E180" s="168" t="s">
        <v>988</v>
      </c>
      <c r="F180" s="169" t="s">
        <v>989</v>
      </c>
      <c r="G180" s="170" t="s">
        <v>327</v>
      </c>
      <c r="H180" s="171">
        <v>8.4</v>
      </c>
      <c r="I180" s="172"/>
      <c r="J180" s="173">
        <f>ROUND(I180*H180,2)</f>
        <v>0</v>
      </c>
      <c r="K180" s="169" t="s">
        <v>925</v>
      </c>
      <c r="L180" s="34"/>
      <c r="M180" s="174" t="s">
        <v>1</v>
      </c>
      <c r="N180" s="175" t="s">
        <v>44</v>
      </c>
      <c r="O180" s="59"/>
      <c r="P180" s="176">
        <f>O180*H180</f>
        <v>0</v>
      </c>
      <c r="Q180" s="176">
        <v>0</v>
      </c>
      <c r="R180" s="176">
        <f>Q180*H180</f>
        <v>0</v>
      </c>
      <c r="S180" s="176">
        <v>5.0000000000000001E-4</v>
      </c>
      <c r="T180" s="177">
        <f>S180*H180</f>
        <v>4.2000000000000006E-3</v>
      </c>
      <c r="U180" s="33"/>
      <c r="V180" s="33"/>
      <c r="W180" s="33"/>
      <c r="X180" s="33"/>
      <c r="Y180" s="33"/>
      <c r="Z180" s="33"/>
      <c r="AA180" s="33"/>
      <c r="AB180" s="33"/>
      <c r="AC180" s="33"/>
      <c r="AD180" s="33"/>
      <c r="AE180" s="33"/>
      <c r="AR180" s="178" t="s">
        <v>192</v>
      </c>
      <c r="AT180" s="178" t="s">
        <v>187</v>
      </c>
      <c r="AU180" s="178" t="s">
        <v>88</v>
      </c>
      <c r="AY180" s="18" t="s">
        <v>184</v>
      </c>
      <c r="BE180" s="179">
        <f>IF(N180="základní",J180,0)</f>
        <v>0</v>
      </c>
      <c r="BF180" s="179">
        <f>IF(N180="snížená",J180,0)</f>
        <v>0</v>
      </c>
      <c r="BG180" s="179">
        <f>IF(N180="zákl. přenesená",J180,0)</f>
        <v>0</v>
      </c>
      <c r="BH180" s="179">
        <f>IF(N180="sníž. přenesená",J180,0)</f>
        <v>0</v>
      </c>
      <c r="BI180" s="179">
        <f>IF(N180="nulová",J180,0)</f>
        <v>0</v>
      </c>
      <c r="BJ180" s="18" t="s">
        <v>86</v>
      </c>
      <c r="BK180" s="179">
        <f>ROUND(I180*H180,2)</f>
        <v>0</v>
      </c>
      <c r="BL180" s="18" t="s">
        <v>192</v>
      </c>
      <c r="BM180" s="178" t="s">
        <v>2329</v>
      </c>
    </row>
    <row r="181" spans="1:65" s="13" customFormat="1" ht="11.25">
      <c r="B181" s="184"/>
      <c r="D181" s="180" t="s">
        <v>196</v>
      </c>
      <c r="E181" s="185" t="s">
        <v>1</v>
      </c>
      <c r="F181" s="186" t="s">
        <v>2330</v>
      </c>
      <c r="H181" s="187">
        <v>8.4</v>
      </c>
      <c r="I181" s="188"/>
      <c r="L181" s="184"/>
      <c r="M181" s="189"/>
      <c r="N181" s="190"/>
      <c r="O181" s="190"/>
      <c r="P181" s="190"/>
      <c r="Q181" s="190"/>
      <c r="R181" s="190"/>
      <c r="S181" s="190"/>
      <c r="T181" s="191"/>
      <c r="AT181" s="185" t="s">
        <v>196</v>
      </c>
      <c r="AU181" s="185" t="s">
        <v>88</v>
      </c>
      <c r="AV181" s="13" t="s">
        <v>88</v>
      </c>
      <c r="AW181" s="13" t="s">
        <v>36</v>
      </c>
      <c r="AX181" s="13" t="s">
        <v>86</v>
      </c>
      <c r="AY181" s="185" t="s">
        <v>184</v>
      </c>
    </row>
    <row r="182" spans="1:65" s="2" customFormat="1" ht="24.2" customHeight="1">
      <c r="A182" s="33"/>
      <c r="B182" s="166"/>
      <c r="C182" s="167" t="s">
        <v>283</v>
      </c>
      <c r="D182" s="167" t="s">
        <v>187</v>
      </c>
      <c r="E182" s="168" t="s">
        <v>992</v>
      </c>
      <c r="F182" s="169" t="s">
        <v>993</v>
      </c>
      <c r="G182" s="170" t="s">
        <v>200</v>
      </c>
      <c r="H182" s="171">
        <v>214.91399999999999</v>
      </c>
      <c r="I182" s="172"/>
      <c r="J182" s="173">
        <f>ROUND(I182*H182,2)</f>
        <v>0</v>
      </c>
      <c r="K182" s="169" t="s">
        <v>925</v>
      </c>
      <c r="L182" s="34"/>
      <c r="M182" s="174" t="s">
        <v>1</v>
      </c>
      <c r="N182" s="175" t="s">
        <v>44</v>
      </c>
      <c r="O182" s="59"/>
      <c r="P182" s="176">
        <f>O182*H182</f>
        <v>0</v>
      </c>
      <c r="Q182" s="176">
        <v>0</v>
      </c>
      <c r="R182" s="176">
        <f>Q182*H182</f>
        <v>0</v>
      </c>
      <c r="S182" s="176">
        <v>0</v>
      </c>
      <c r="T182" s="177">
        <f>S182*H182</f>
        <v>0</v>
      </c>
      <c r="U182" s="33"/>
      <c r="V182" s="33"/>
      <c r="W182" s="33"/>
      <c r="X182" s="33"/>
      <c r="Y182" s="33"/>
      <c r="Z182" s="33"/>
      <c r="AA182" s="33"/>
      <c r="AB182" s="33"/>
      <c r="AC182" s="33"/>
      <c r="AD182" s="33"/>
      <c r="AE182" s="33"/>
      <c r="AR182" s="178" t="s">
        <v>192</v>
      </c>
      <c r="AT182" s="178" t="s">
        <v>187</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2331</v>
      </c>
    </row>
    <row r="183" spans="1:65" s="13" customFormat="1" ht="11.25">
      <c r="B183" s="184"/>
      <c r="D183" s="180" t="s">
        <v>196</v>
      </c>
      <c r="E183" s="185" t="s">
        <v>1</v>
      </c>
      <c r="F183" s="186" t="s">
        <v>2332</v>
      </c>
      <c r="H183" s="187">
        <v>26.722000000000001</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3" customFormat="1" ht="33.75">
      <c r="B184" s="184"/>
      <c r="D184" s="180" t="s">
        <v>196</v>
      </c>
      <c r="E184" s="185" t="s">
        <v>1</v>
      </c>
      <c r="F184" s="186" t="s">
        <v>2333</v>
      </c>
      <c r="H184" s="187">
        <v>55.847999999999999</v>
      </c>
      <c r="I184" s="188"/>
      <c r="L184" s="184"/>
      <c r="M184" s="189"/>
      <c r="N184" s="190"/>
      <c r="O184" s="190"/>
      <c r="P184" s="190"/>
      <c r="Q184" s="190"/>
      <c r="R184" s="190"/>
      <c r="S184" s="190"/>
      <c r="T184" s="191"/>
      <c r="AT184" s="185" t="s">
        <v>196</v>
      </c>
      <c r="AU184" s="185" t="s">
        <v>88</v>
      </c>
      <c r="AV184" s="13" t="s">
        <v>88</v>
      </c>
      <c r="AW184" s="13" t="s">
        <v>36</v>
      </c>
      <c r="AX184" s="13" t="s">
        <v>79</v>
      </c>
      <c r="AY184" s="185" t="s">
        <v>184</v>
      </c>
    </row>
    <row r="185" spans="1:65" s="13" customFormat="1" ht="11.25">
      <c r="B185" s="184"/>
      <c r="D185" s="180" t="s">
        <v>196</v>
      </c>
      <c r="E185" s="185" t="s">
        <v>1</v>
      </c>
      <c r="F185" s="186" t="s">
        <v>2334</v>
      </c>
      <c r="H185" s="187">
        <v>67.44</v>
      </c>
      <c r="I185" s="188"/>
      <c r="L185" s="184"/>
      <c r="M185" s="189"/>
      <c r="N185" s="190"/>
      <c r="O185" s="190"/>
      <c r="P185" s="190"/>
      <c r="Q185" s="190"/>
      <c r="R185" s="190"/>
      <c r="S185" s="190"/>
      <c r="T185" s="191"/>
      <c r="AT185" s="185" t="s">
        <v>196</v>
      </c>
      <c r="AU185" s="185" t="s">
        <v>88</v>
      </c>
      <c r="AV185" s="13" t="s">
        <v>88</v>
      </c>
      <c r="AW185" s="13" t="s">
        <v>36</v>
      </c>
      <c r="AX185" s="13" t="s">
        <v>79</v>
      </c>
      <c r="AY185" s="185" t="s">
        <v>184</v>
      </c>
    </row>
    <row r="186" spans="1:65" s="13" customFormat="1" ht="11.25">
      <c r="B186" s="184"/>
      <c r="D186" s="180" t="s">
        <v>196</v>
      </c>
      <c r="E186" s="185" t="s">
        <v>1</v>
      </c>
      <c r="F186" s="186" t="s">
        <v>2335</v>
      </c>
      <c r="H186" s="187">
        <v>64.903800000000004</v>
      </c>
      <c r="I186" s="188"/>
      <c r="L186" s="184"/>
      <c r="M186" s="189"/>
      <c r="N186" s="190"/>
      <c r="O186" s="190"/>
      <c r="P186" s="190"/>
      <c r="Q186" s="190"/>
      <c r="R186" s="190"/>
      <c r="S186" s="190"/>
      <c r="T186" s="191"/>
      <c r="AT186" s="185" t="s">
        <v>196</v>
      </c>
      <c r="AU186" s="185" t="s">
        <v>88</v>
      </c>
      <c r="AV186" s="13" t="s">
        <v>88</v>
      </c>
      <c r="AW186" s="13" t="s">
        <v>36</v>
      </c>
      <c r="AX186" s="13" t="s">
        <v>79</v>
      </c>
      <c r="AY186" s="185" t="s">
        <v>184</v>
      </c>
    </row>
    <row r="187" spans="1:65" s="14" customFormat="1" ht="11.25">
      <c r="B187" s="192"/>
      <c r="D187" s="180" t="s">
        <v>196</v>
      </c>
      <c r="E187" s="193" t="s">
        <v>1</v>
      </c>
      <c r="F187" s="194" t="s">
        <v>212</v>
      </c>
      <c r="H187" s="195">
        <v>214.91380000000001</v>
      </c>
      <c r="I187" s="196"/>
      <c r="L187" s="192"/>
      <c r="M187" s="197"/>
      <c r="N187" s="198"/>
      <c r="O187" s="198"/>
      <c r="P187" s="198"/>
      <c r="Q187" s="198"/>
      <c r="R187" s="198"/>
      <c r="S187" s="198"/>
      <c r="T187" s="199"/>
      <c r="AT187" s="193" t="s">
        <v>196</v>
      </c>
      <c r="AU187" s="193" t="s">
        <v>88</v>
      </c>
      <c r="AV187" s="14" t="s">
        <v>192</v>
      </c>
      <c r="AW187" s="14" t="s">
        <v>36</v>
      </c>
      <c r="AX187" s="14" t="s">
        <v>86</v>
      </c>
      <c r="AY187" s="193" t="s">
        <v>184</v>
      </c>
    </row>
    <row r="188" spans="1:65" s="2" customFormat="1" ht="14.45" customHeight="1">
      <c r="A188" s="33"/>
      <c r="B188" s="166"/>
      <c r="C188" s="167" t="s">
        <v>288</v>
      </c>
      <c r="D188" s="167" t="s">
        <v>187</v>
      </c>
      <c r="E188" s="168" t="s">
        <v>1001</v>
      </c>
      <c r="F188" s="169" t="s">
        <v>1002</v>
      </c>
      <c r="G188" s="170" t="s">
        <v>200</v>
      </c>
      <c r="H188" s="171">
        <v>21.2</v>
      </c>
      <c r="I188" s="172"/>
      <c r="J188" s="173">
        <f>ROUND(I188*H188,2)</f>
        <v>0</v>
      </c>
      <c r="K188" s="169" t="s">
        <v>925</v>
      </c>
      <c r="L188" s="34"/>
      <c r="M188" s="174" t="s">
        <v>1</v>
      </c>
      <c r="N188" s="175" t="s">
        <v>44</v>
      </c>
      <c r="O188" s="59"/>
      <c r="P188" s="176">
        <f>O188*H188</f>
        <v>0</v>
      </c>
      <c r="Q188" s="176">
        <v>0</v>
      </c>
      <c r="R188" s="176">
        <f>Q188*H188</f>
        <v>0</v>
      </c>
      <c r="S188" s="176">
        <v>0</v>
      </c>
      <c r="T188" s="177">
        <f>S188*H188</f>
        <v>0</v>
      </c>
      <c r="U188" s="33"/>
      <c r="V188" s="33"/>
      <c r="W188" s="33"/>
      <c r="X188" s="33"/>
      <c r="Y188" s="33"/>
      <c r="Z188" s="33"/>
      <c r="AA188" s="33"/>
      <c r="AB188" s="33"/>
      <c r="AC188" s="33"/>
      <c r="AD188" s="33"/>
      <c r="AE188" s="33"/>
      <c r="AR188" s="178" t="s">
        <v>192</v>
      </c>
      <c r="AT188" s="178" t="s">
        <v>187</v>
      </c>
      <c r="AU188" s="178" t="s">
        <v>88</v>
      </c>
      <c r="AY188" s="18" t="s">
        <v>184</v>
      </c>
      <c r="BE188" s="179">
        <f>IF(N188="základní",J188,0)</f>
        <v>0</v>
      </c>
      <c r="BF188" s="179">
        <f>IF(N188="snížená",J188,0)</f>
        <v>0</v>
      </c>
      <c r="BG188" s="179">
        <f>IF(N188="zákl. přenesená",J188,0)</f>
        <v>0</v>
      </c>
      <c r="BH188" s="179">
        <f>IF(N188="sníž. přenesená",J188,0)</f>
        <v>0</v>
      </c>
      <c r="BI188" s="179">
        <f>IF(N188="nulová",J188,0)</f>
        <v>0</v>
      </c>
      <c r="BJ188" s="18" t="s">
        <v>86</v>
      </c>
      <c r="BK188" s="179">
        <f>ROUND(I188*H188,2)</f>
        <v>0</v>
      </c>
      <c r="BL188" s="18" t="s">
        <v>192</v>
      </c>
      <c r="BM188" s="178" t="s">
        <v>2336</v>
      </c>
    </row>
    <row r="189" spans="1:65" s="13" customFormat="1" ht="11.25">
      <c r="B189" s="184"/>
      <c r="D189" s="180" t="s">
        <v>196</v>
      </c>
      <c r="E189" s="185" t="s">
        <v>1</v>
      </c>
      <c r="F189" s="186" t="s">
        <v>2337</v>
      </c>
      <c r="H189" s="187">
        <v>21.2</v>
      </c>
      <c r="I189" s="188"/>
      <c r="L189" s="184"/>
      <c r="M189" s="189"/>
      <c r="N189" s="190"/>
      <c r="O189" s="190"/>
      <c r="P189" s="190"/>
      <c r="Q189" s="190"/>
      <c r="R189" s="190"/>
      <c r="S189" s="190"/>
      <c r="T189" s="191"/>
      <c r="AT189" s="185" t="s">
        <v>196</v>
      </c>
      <c r="AU189" s="185" t="s">
        <v>88</v>
      </c>
      <c r="AV189" s="13" t="s">
        <v>88</v>
      </c>
      <c r="AW189" s="13" t="s">
        <v>36</v>
      </c>
      <c r="AX189" s="13" t="s">
        <v>86</v>
      </c>
      <c r="AY189" s="185" t="s">
        <v>184</v>
      </c>
    </row>
    <row r="190" spans="1:65" s="2" customFormat="1" ht="24.2" customHeight="1">
      <c r="A190" s="33"/>
      <c r="B190" s="166"/>
      <c r="C190" s="167" t="s">
        <v>295</v>
      </c>
      <c r="D190" s="167" t="s">
        <v>187</v>
      </c>
      <c r="E190" s="168" t="s">
        <v>1005</v>
      </c>
      <c r="F190" s="169" t="s">
        <v>1006</v>
      </c>
      <c r="G190" s="170" t="s">
        <v>327</v>
      </c>
      <c r="H190" s="171">
        <v>14.28</v>
      </c>
      <c r="I190" s="172"/>
      <c r="J190" s="173">
        <f>ROUND(I190*H190,2)</f>
        <v>0</v>
      </c>
      <c r="K190" s="169" t="s">
        <v>925</v>
      </c>
      <c r="L190" s="34"/>
      <c r="M190" s="174" t="s">
        <v>1</v>
      </c>
      <c r="N190" s="175" t="s">
        <v>44</v>
      </c>
      <c r="O190" s="59"/>
      <c r="P190" s="176">
        <f>O190*H190</f>
        <v>0</v>
      </c>
      <c r="Q190" s="176">
        <v>0</v>
      </c>
      <c r="R190" s="176">
        <f>Q190*H190</f>
        <v>0</v>
      </c>
      <c r="S190" s="176">
        <v>0</v>
      </c>
      <c r="T190" s="177">
        <f>S190*H190</f>
        <v>0</v>
      </c>
      <c r="U190" s="33"/>
      <c r="V190" s="33"/>
      <c r="W190" s="33"/>
      <c r="X190" s="33"/>
      <c r="Y190" s="33"/>
      <c r="Z190" s="33"/>
      <c r="AA190" s="33"/>
      <c r="AB190" s="33"/>
      <c r="AC190" s="33"/>
      <c r="AD190" s="33"/>
      <c r="AE190" s="33"/>
      <c r="AR190" s="178" t="s">
        <v>192</v>
      </c>
      <c r="AT190" s="178" t="s">
        <v>187</v>
      </c>
      <c r="AU190" s="178" t="s">
        <v>88</v>
      </c>
      <c r="AY190" s="18" t="s">
        <v>184</v>
      </c>
      <c r="BE190" s="179">
        <f>IF(N190="základní",J190,0)</f>
        <v>0</v>
      </c>
      <c r="BF190" s="179">
        <f>IF(N190="snížená",J190,0)</f>
        <v>0</v>
      </c>
      <c r="BG190" s="179">
        <f>IF(N190="zákl. přenesená",J190,0)</f>
        <v>0</v>
      </c>
      <c r="BH190" s="179">
        <f>IF(N190="sníž. přenesená",J190,0)</f>
        <v>0</v>
      </c>
      <c r="BI190" s="179">
        <f>IF(N190="nulová",J190,0)</f>
        <v>0</v>
      </c>
      <c r="BJ190" s="18" t="s">
        <v>86</v>
      </c>
      <c r="BK190" s="179">
        <f>ROUND(I190*H190,2)</f>
        <v>0</v>
      </c>
      <c r="BL190" s="18" t="s">
        <v>192</v>
      </c>
      <c r="BM190" s="178" t="s">
        <v>2338</v>
      </c>
    </row>
    <row r="191" spans="1:65" s="13" customFormat="1" ht="11.25">
      <c r="B191" s="184"/>
      <c r="D191" s="180" t="s">
        <v>196</v>
      </c>
      <c r="E191" s="185" t="s">
        <v>1</v>
      </c>
      <c r="F191" s="186" t="s">
        <v>2339</v>
      </c>
      <c r="H191" s="187">
        <v>14.28</v>
      </c>
      <c r="I191" s="188"/>
      <c r="L191" s="184"/>
      <c r="M191" s="189"/>
      <c r="N191" s="190"/>
      <c r="O191" s="190"/>
      <c r="P191" s="190"/>
      <c r="Q191" s="190"/>
      <c r="R191" s="190"/>
      <c r="S191" s="190"/>
      <c r="T191" s="191"/>
      <c r="AT191" s="185" t="s">
        <v>196</v>
      </c>
      <c r="AU191" s="185" t="s">
        <v>88</v>
      </c>
      <c r="AV191" s="13" t="s">
        <v>88</v>
      </c>
      <c r="AW191" s="13" t="s">
        <v>36</v>
      </c>
      <c r="AX191" s="13" t="s">
        <v>86</v>
      </c>
      <c r="AY191" s="185" t="s">
        <v>184</v>
      </c>
    </row>
    <row r="192" spans="1:65" s="2" customFormat="1" ht="24.2" customHeight="1">
      <c r="A192" s="33"/>
      <c r="B192" s="166"/>
      <c r="C192" s="167" t="s">
        <v>7</v>
      </c>
      <c r="D192" s="167" t="s">
        <v>187</v>
      </c>
      <c r="E192" s="168" t="s">
        <v>1009</v>
      </c>
      <c r="F192" s="169" t="s">
        <v>1010</v>
      </c>
      <c r="G192" s="170" t="s">
        <v>200</v>
      </c>
      <c r="H192" s="171">
        <v>48.149000000000001</v>
      </c>
      <c r="I192" s="172"/>
      <c r="J192" s="173">
        <f>ROUND(I192*H192,2)</f>
        <v>0</v>
      </c>
      <c r="K192" s="169" t="s">
        <v>925</v>
      </c>
      <c r="L192" s="34"/>
      <c r="M192" s="174" t="s">
        <v>1</v>
      </c>
      <c r="N192" s="175" t="s">
        <v>44</v>
      </c>
      <c r="O192" s="59"/>
      <c r="P192" s="176">
        <f>O192*H192</f>
        <v>0</v>
      </c>
      <c r="Q192" s="176">
        <v>3.9079999999999997E-2</v>
      </c>
      <c r="R192" s="176">
        <f>Q192*H192</f>
        <v>1.8816629199999999</v>
      </c>
      <c r="S192" s="176">
        <v>0</v>
      </c>
      <c r="T192" s="177">
        <f>S192*H192</f>
        <v>0</v>
      </c>
      <c r="U192" s="33"/>
      <c r="V192" s="33"/>
      <c r="W192" s="33"/>
      <c r="X192" s="33"/>
      <c r="Y192" s="33"/>
      <c r="Z192" s="33"/>
      <c r="AA192" s="33"/>
      <c r="AB192" s="33"/>
      <c r="AC192" s="33"/>
      <c r="AD192" s="33"/>
      <c r="AE192" s="33"/>
      <c r="AR192" s="178" t="s">
        <v>192</v>
      </c>
      <c r="AT192" s="178" t="s">
        <v>187</v>
      </c>
      <c r="AU192" s="178" t="s">
        <v>88</v>
      </c>
      <c r="AY192" s="18" t="s">
        <v>184</v>
      </c>
      <c r="BE192" s="179">
        <f>IF(N192="základní",J192,0)</f>
        <v>0</v>
      </c>
      <c r="BF192" s="179">
        <f>IF(N192="snížená",J192,0)</f>
        <v>0</v>
      </c>
      <c r="BG192" s="179">
        <f>IF(N192="zákl. přenesená",J192,0)</f>
        <v>0</v>
      </c>
      <c r="BH192" s="179">
        <f>IF(N192="sníž. přenesená",J192,0)</f>
        <v>0</v>
      </c>
      <c r="BI192" s="179">
        <f>IF(N192="nulová",J192,0)</f>
        <v>0</v>
      </c>
      <c r="BJ192" s="18" t="s">
        <v>86</v>
      </c>
      <c r="BK192" s="179">
        <f>ROUND(I192*H192,2)</f>
        <v>0</v>
      </c>
      <c r="BL192" s="18" t="s">
        <v>192</v>
      </c>
      <c r="BM192" s="178" t="s">
        <v>2340</v>
      </c>
    </row>
    <row r="193" spans="1:65" s="13" customFormat="1" ht="11.25">
      <c r="B193" s="184"/>
      <c r="D193" s="180" t="s">
        <v>196</v>
      </c>
      <c r="E193" s="185" t="s">
        <v>1</v>
      </c>
      <c r="F193" s="186" t="s">
        <v>2341</v>
      </c>
      <c r="H193" s="187">
        <v>9.68</v>
      </c>
      <c r="I193" s="188"/>
      <c r="L193" s="184"/>
      <c r="M193" s="189"/>
      <c r="N193" s="190"/>
      <c r="O193" s="190"/>
      <c r="P193" s="190"/>
      <c r="Q193" s="190"/>
      <c r="R193" s="190"/>
      <c r="S193" s="190"/>
      <c r="T193" s="191"/>
      <c r="AT193" s="185" t="s">
        <v>196</v>
      </c>
      <c r="AU193" s="185" t="s">
        <v>88</v>
      </c>
      <c r="AV193" s="13" t="s">
        <v>88</v>
      </c>
      <c r="AW193" s="13" t="s">
        <v>36</v>
      </c>
      <c r="AX193" s="13" t="s">
        <v>79</v>
      </c>
      <c r="AY193" s="185" t="s">
        <v>184</v>
      </c>
    </row>
    <row r="194" spans="1:65" s="13" customFormat="1" ht="11.25">
      <c r="B194" s="184"/>
      <c r="D194" s="180" t="s">
        <v>196</v>
      </c>
      <c r="E194" s="185" t="s">
        <v>1</v>
      </c>
      <c r="F194" s="186" t="s">
        <v>2342</v>
      </c>
      <c r="H194" s="187">
        <v>6</v>
      </c>
      <c r="I194" s="188"/>
      <c r="L194" s="184"/>
      <c r="M194" s="189"/>
      <c r="N194" s="190"/>
      <c r="O194" s="190"/>
      <c r="P194" s="190"/>
      <c r="Q194" s="190"/>
      <c r="R194" s="190"/>
      <c r="S194" s="190"/>
      <c r="T194" s="191"/>
      <c r="AT194" s="185" t="s">
        <v>196</v>
      </c>
      <c r="AU194" s="185" t="s">
        <v>88</v>
      </c>
      <c r="AV194" s="13" t="s">
        <v>88</v>
      </c>
      <c r="AW194" s="13" t="s">
        <v>36</v>
      </c>
      <c r="AX194" s="13" t="s">
        <v>79</v>
      </c>
      <c r="AY194" s="185" t="s">
        <v>184</v>
      </c>
    </row>
    <row r="195" spans="1:65" s="13" customFormat="1" ht="11.25">
      <c r="B195" s="184"/>
      <c r="D195" s="180" t="s">
        <v>196</v>
      </c>
      <c r="E195" s="185" t="s">
        <v>1</v>
      </c>
      <c r="F195" s="186" t="s">
        <v>2343</v>
      </c>
      <c r="H195" s="187">
        <v>32.468499999999999</v>
      </c>
      <c r="I195" s="188"/>
      <c r="L195" s="184"/>
      <c r="M195" s="189"/>
      <c r="N195" s="190"/>
      <c r="O195" s="190"/>
      <c r="P195" s="190"/>
      <c r="Q195" s="190"/>
      <c r="R195" s="190"/>
      <c r="S195" s="190"/>
      <c r="T195" s="191"/>
      <c r="AT195" s="185" t="s">
        <v>196</v>
      </c>
      <c r="AU195" s="185" t="s">
        <v>88</v>
      </c>
      <c r="AV195" s="13" t="s">
        <v>88</v>
      </c>
      <c r="AW195" s="13" t="s">
        <v>36</v>
      </c>
      <c r="AX195" s="13" t="s">
        <v>79</v>
      </c>
      <c r="AY195" s="185" t="s">
        <v>184</v>
      </c>
    </row>
    <row r="196" spans="1:65" s="14" customFormat="1" ht="11.25">
      <c r="B196" s="192"/>
      <c r="D196" s="180" t="s">
        <v>196</v>
      </c>
      <c r="E196" s="193" t="s">
        <v>1</v>
      </c>
      <c r="F196" s="194" t="s">
        <v>212</v>
      </c>
      <c r="H196" s="195">
        <v>48.148499999999999</v>
      </c>
      <c r="I196" s="196"/>
      <c r="L196" s="192"/>
      <c r="M196" s="197"/>
      <c r="N196" s="198"/>
      <c r="O196" s="198"/>
      <c r="P196" s="198"/>
      <c r="Q196" s="198"/>
      <c r="R196" s="198"/>
      <c r="S196" s="198"/>
      <c r="T196" s="199"/>
      <c r="AT196" s="193" t="s">
        <v>196</v>
      </c>
      <c r="AU196" s="193" t="s">
        <v>88</v>
      </c>
      <c r="AV196" s="14" t="s">
        <v>192</v>
      </c>
      <c r="AW196" s="14" t="s">
        <v>36</v>
      </c>
      <c r="AX196" s="14" t="s">
        <v>86</v>
      </c>
      <c r="AY196" s="193" t="s">
        <v>184</v>
      </c>
    </row>
    <row r="197" spans="1:65" s="2" customFormat="1" ht="24.2" customHeight="1">
      <c r="A197" s="33"/>
      <c r="B197" s="166"/>
      <c r="C197" s="167" t="s">
        <v>304</v>
      </c>
      <c r="D197" s="167" t="s">
        <v>187</v>
      </c>
      <c r="E197" s="168" t="s">
        <v>1016</v>
      </c>
      <c r="F197" s="169" t="s">
        <v>1017</v>
      </c>
      <c r="G197" s="170" t="s">
        <v>200</v>
      </c>
      <c r="H197" s="171">
        <v>48.149000000000001</v>
      </c>
      <c r="I197" s="172"/>
      <c r="J197" s="173">
        <f>ROUND(I197*H197,2)</f>
        <v>0</v>
      </c>
      <c r="K197" s="169" t="s">
        <v>925</v>
      </c>
      <c r="L197" s="34"/>
      <c r="M197" s="174" t="s">
        <v>1</v>
      </c>
      <c r="N197" s="175" t="s">
        <v>44</v>
      </c>
      <c r="O197" s="59"/>
      <c r="P197" s="176">
        <f>O197*H197</f>
        <v>0</v>
      </c>
      <c r="Q197" s="176">
        <v>0</v>
      </c>
      <c r="R197" s="176">
        <f>Q197*H197</f>
        <v>0</v>
      </c>
      <c r="S197" s="176">
        <v>0</v>
      </c>
      <c r="T197" s="177">
        <f>S197*H197</f>
        <v>0</v>
      </c>
      <c r="U197" s="33"/>
      <c r="V197" s="33"/>
      <c r="W197" s="33"/>
      <c r="X197" s="33"/>
      <c r="Y197" s="33"/>
      <c r="Z197" s="33"/>
      <c r="AA197" s="33"/>
      <c r="AB197" s="33"/>
      <c r="AC197" s="33"/>
      <c r="AD197" s="33"/>
      <c r="AE197" s="33"/>
      <c r="AR197" s="178" t="s">
        <v>192</v>
      </c>
      <c r="AT197" s="178" t="s">
        <v>187</v>
      </c>
      <c r="AU197" s="178" t="s">
        <v>88</v>
      </c>
      <c r="AY197" s="18" t="s">
        <v>184</v>
      </c>
      <c r="BE197" s="179">
        <f>IF(N197="základní",J197,0)</f>
        <v>0</v>
      </c>
      <c r="BF197" s="179">
        <f>IF(N197="snížená",J197,0)</f>
        <v>0</v>
      </c>
      <c r="BG197" s="179">
        <f>IF(N197="zákl. přenesená",J197,0)</f>
        <v>0</v>
      </c>
      <c r="BH197" s="179">
        <f>IF(N197="sníž. přenesená",J197,0)</f>
        <v>0</v>
      </c>
      <c r="BI197" s="179">
        <f>IF(N197="nulová",J197,0)</f>
        <v>0</v>
      </c>
      <c r="BJ197" s="18" t="s">
        <v>86</v>
      </c>
      <c r="BK197" s="179">
        <f>ROUND(I197*H197,2)</f>
        <v>0</v>
      </c>
      <c r="BL197" s="18" t="s">
        <v>192</v>
      </c>
      <c r="BM197" s="178" t="s">
        <v>2344</v>
      </c>
    </row>
    <row r="198" spans="1:65" s="13" customFormat="1" ht="11.25">
      <c r="B198" s="184"/>
      <c r="D198" s="180" t="s">
        <v>196</v>
      </c>
      <c r="E198" s="185" t="s">
        <v>1</v>
      </c>
      <c r="F198" s="186" t="s">
        <v>2345</v>
      </c>
      <c r="H198" s="187">
        <v>48.149000000000001</v>
      </c>
      <c r="I198" s="188"/>
      <c r="L198" s="184"/>
      <c r="M198" s="189"/>
      <c r="N198" s="190"/>
      <c r="O198" s="190"/>
      <c r="P198" s="190"/>
      <c r="Q198" s="190"/>
      <c r="R198" s="190"/>
      <c r="S198" s="190"/>
      <c r="T198" s="191"/>
      <c r="AT198" s="185" t="s">
        <v>196</v>
      </c>
      <c r="AU198" s="185" t="s">
        <v>88</v>
      </c>
      <c r="AV198" s="13" t="s">
        <v>88</v>
      </c>
      <c r="AW198" s="13" t="s">
        <v>36</v>
      </c>
      <c r="AX198" s="13" t="s">
        <v>86</v>
      </c>
      <c r="AY198" s="185" t="s">
        <v>184</v>
      </c>
    </row>
    <row r="199" spans="1:65" s="2" customFormat="1" ht="24.2" customHeight="1">
      <c r="A199" s="33"/>
      <c r="B199" s="166"/>
      <c r="C199" s="167" t="s">
        <v>310</v>
      </c>
      <c r="D199" s="167" t="s">
        <v>187</v>
      </c>
      <c r="E199" s="168" t="s">
        <v>1019</v>
      </c>
      <c r="F199" s="169" t="s">
        <v>1020</v>
      </c>
      <c r="G199" s="170" t="s">
        <v>200</v>
      </c>
      <c r="H199" s="171">
        <v>10.242000000000001</v>
      </c>
      <c r="I199" s="172"/>
      <c r="J199" s="173">
        <f>ROUND(I199*H199,2)</f>
        <v>0</v>
      </c>
      <c r="K199" s="169" t="s">
        <v>925</v>
      </c>
      <c r="L199" s="34"/>
      <c r="M199" s="174" t="s">
        <v>1</v>
      </c>
      <c r="N199" s="175" t="s">
        <v>44</v>
      </c>
      <c r="O199" s="59"/>
      <c r="P199" s="176">
        <f>O199*H199</f>
        <v>0</v>
      </c>
      <c r="Q199" s="176">
        <v>3.8850000000000003E-2</v>
      </c>
      <c r="R199" s="176">
        <f>Q199*H199</f>
        <v>0.39790170000000008</v>
      </c>
      <c r="S199" s="176">
        <v>0</v>
      </c>
      <c r="T199" s="177">
        <f>S199*H199</f>
        <v>0</v>
      </c>
      <c r="U199" s="33"/>
      <c r="V199" s="33"/>
      <c r="W199" s="33"/>
      <c r="X199" s="33"/>
      <c r="Y199" s="33"/>
      <c r="Z199" s="33"/>
      <c r="AA199" s="33"/>
      <c r="AB199" s="33"/>
      <c r="AC199" s="33"/>
      <c r="AD199" s="33"/>
      <c r="AE199" s="33"/>
      <c r="AR199" s="178" t="s">
        <v>192</v>
      </c>
      <c r="AT199" s="178" t="s">
        <v>187</v>
      </c>
      <c r="AU199" s="178" t="s">
        <v>88</v>
      </c>
      <c r="AY199" s="18" t="s">
        <v>184</v>
      </c>
      <c r="BE199" s="179">
        <f>IF(N199="základní",J199,0)</f>
        <v>0</v>
      </c>
      <c r="BF199" s="179">
        <f>IF(N199="snížená",J199,0)</f>
        <v>0</v>
      </c>
      <c r="BG199" s="179">
        <f>IF(N199="zákl. přenesená",J199,0)</f>
        <v>0</v>
      </c>
      <c r="BH199" s="179">
        <f>IF(N199="sníž. přenesená",J199,0)</f>
        <v>0</v>
      </c>
      <c r="BI199" s="179">
        <f>IF(N199="nulová",J199,0)</f>
        <v>0</v>
      </c>
      <c r="BJ199" s="18" t="s">
        <v>86</v>
      </c>
      <c r="BK199" s="179">
        <f>ROUND(I199*H199,2)</f>
        <v>0</v>
      </c>
      <c r="BL199" s="18" t="s">
        <v>192</v>
      </c>
      <c r="BM199" s="178" t="s">
        <v>2346</v>
      </c>
    </row>
    <row r="200" spans="1:65" s="13" customFormat="1" ht="11.25">
      <c r="B200" s="184"/>
      <c r="D200" s="180" t="s">
        <v>196</v>
      </c>
      <c r="E200" s="185" t="s">
        <v>1</v>
      </c>
      <c r="F200" s="186" t="s">
        <v>2347</v>
      </c>
      <c r="H200" s="187">
        <v>1.4723999999999999</v>
      </c>
      <c r="I200" s="188"/>
      <c r="L200" s="184"/>
      <c r="M200" s="189"/>
      <c r="N200" s="190"/>
      <c r="O200" s="190"/>
      <c r="P200" s="190"/>
      <c r="Q200" s="190"/>
      <c r="R200" s="190"/>
      <c r="S200" s="190"/>
      <c r="T200" s="191"/>
      <c r="AT200" s="185" t="s">
        <v>196</v>
      </c>
      <c r="AU200" s="185" t="s">
        <v>88</v>
      </c>
      <c r="AV200" s="13" t="s">
        <v>88</v>
      </c>
      <c r="AW200" s="13" t="s">
        <v>36</v>
      </c>
      <c r="AX200" s="13" t="s">
        <v>79</v>
      </c>
      <c r="AY200" s="185" t="s">
        <v>184</v>
      </c>
    </row>
    <row r="201" spans="1:65" s="13" customFormat="1" ht="22.5">
      <c r="B201" s="184"/>
      <c r="D201" s="180" t="s">
        <v>196</v>
      </c>
      <c r="E201" s="185" t="s">
        <v>1</v>
      </c>
      <c r="F201" s="186" t="s">
        <v>2348</v>
      </c>
      <c r="H201" s="187">
        <v>8.7696000000000005</v>
      </c>
      <c r="I201" s="188"/>
      <c r="L201" s="184"/>
      <c r="M201" s="189"/>
      <c r="N201" s="190"/>
      <c r="O201" s="190"/>
      <c r="P201" s="190"/>
      <c r="Q201" s="190"/>
      <c r="R201" s="190"/>
      <c r="S201" s="190"/>
      <c r="T201" s="191"/>
      <c r="AT201" s="185" t="s">
        <v>196</v>
      </c>
      <c r="AU201" s="185" t="s">
        <v>88</v>
      </c>
      <c r="AV201" s="13" t="s">
        <v>88</v>
      </c>
      <c r="AW201" s="13" t="s">
        <v>36</v>
      </c>
      <c r="AX201" s="13" t="s">
        <v>79</v>
      </c>
      <c r="AY201" s="185" t="s">
        <v>184</v>
      </c>
    </row>
    <row r="202" spans="1:65" s="14" customFormat="1" ht="11.25">
      <c r="B202" s="192"/>
      <c r="D202" s="180" t="s">
        <v>196</v>
      </c>
      <c r="E202" s="193" t="s">
        <v>1</v>
      </c>
      <c r="F202" s="194" t="s">
        <v>212</v>
      </c>
      <c r="H202" s="195">
        <v>10.242000000000001</v>
      </c>
      <c r="I202" s="196"/>
      <c r="L202" s="192"/>
      <c r="M202" s="197"/>
      <c r="N202" s="198"/>
      <c r="O202" s="198"/>
      <c r="P202" s="198"/>
      <c r="Q202" s="198"/>
      <c r="R202" s="198"/>
      <c r="S202" s="198"/>
      <c r="T202" s="199"/>
      <c r="AT202" s="193" t="s">
        <v>196</v>
      </c>
      <c r="AU202" s="193" t="s">
        <v>88</v>
      </c>
      <c r="AV202" s="14" t="s">
        <v>192</v>
      </c>
      <c r="AW202" s="14" t="s">
        <v>36</v>
      </c>
      <c r="AX202" s="14" t="s">
        <v>86</v>
      </c>
      <c r="AY202" s="193" t="s">
        <v>184</v>
      </c>
    </row>
    <row r="203" spans="1:65" s="2" customFormat="1" ht="24.2" customHeight="1">
      <c r="A203" s="33"/>
      <c r="B203" s="166"/>
      <c r="C203" s="167" t="s">
        <v>314</v>
      </c>
      <c r="D203" s="167" t="s">
        <v>187</v>
      </c>
      <c r="E203" s="168" t="s">
        <v>1026</v>
      </c>
      <c r="F203" s="169" t="s">
        <v>1027</v>
      </c>
      <c r="G203" s="170" t="s">
        <v>200</v>
      </c>
      <c r="H203" s="171">
        <v>4.24</v>
      </c>
      <c r="I203" s="172"/>
      <c r="J203" s="173">
        <f>ROUND(I203*H203,2)</f>
        <v>0</v>
      </c>
      <c r="K203" s="169" t="s">
        <v>925</v>
      </c>
      <c r="L203" s="34"/>
      <c r="M203" s="174" t="s">
        <v>1</v>
      </c>
      <c r="N203" s="175" t="s">
        <v>44</v>
      </c>
      <c r="O203" s="59"/>
      <c r="P203" s="176">
        <f>O203*H203</f>
        <v>0</v>
      </c>
      <c r="Q203" s="176">
        <v>3.8850000000000003E-2</v>
      </c>
      <c r="R203" s="176">
        <f>Q203*H203</f>
        <v>0.16472400000000001</v>
      </c>
      <c r="S203" s="176">
        <v>0</v>
      </c>
      <c r="T203" s="177">
        <f>S203*H203</f>
        <v>0</v>
      </c>
      <c r="U203" s="33"/>
      <c r="V203" s="33"/>
      <c r="W203" s="33"/>
      <c r="X203" s="33"/>
      <c r="Y203" s="33"/>
      <c r="Z203" s="33"/>
      <c r="AA203" s="33"/>
      <c r="AB203" s="33"/>
      <c r="AC203" s="33"/>
      <c r="AD203" s="33"/>
      <c r="AE203" s="33"/>
      <c r="AR203" s="178" t="s">
        <v>192</v>
      </c>
      <c r="AT203" s="178" t="s">
        <v>187</v>
      </c>
      <c r="AU203" s="178" t="s">
        <v>88</v>
      </c>
      <c r="AY203" s="18" t="s">
        <v>184</v>
      </c>
      <c r="BE203" s="179">
        <f>IF(N203="základní",J203,0)</f>
        <v>0</v>
      </c>
      <c r="BF203" s="179">
        <f>IF(N203="snížená",J203,0)</f>
        <v>0</v>
      </c>
      <c r="BG203" s="179">
        <f>IF(N203="zákl. přenesená",J203,0)</f>
        <v>0</v>
      </c>
      <c r="BH203" s="179">
        <f>IF(N203="sníž. přenesená",J203,0)</f>
        <v>0</v>
      </c>
      <c r="BI203" s="179">
        <f>IF(N203="nulová",J203,0)</f>
        <v>0</v>
      </c>
      <c r="BJ203" s="18" t="s">
        <v>86</v>
      </c>
      <c r="BK203" s="179">
        <f>ROUND(I203*H203,2)</f>
        <v>0</v>
      </c>
      <c r="BL203" s="18" t="s">
        <v>192</v>
      </c>
      <c r="BM203" s="178" t="s">
        <v>2349</v>
      </c>
    </row>
    <row r="204" spans="1:65" s="13" customFormat="1" ht="11.25">
      <c r="B204" s="184"/>
      <c r="D204" s="180" t="s">
        <v>196</v>
      </c>
      <c r="E204" s="185" t="s">
        <v>1</v>
      </c>
      <c r="F204" s="186" t="s">
        <v>2350</v>
      </c>
      <c r="H204" s="187">
        <v>4.24</v>
      </c>
      <c r="I204" s="188"/>
      <c r="L204" s="184"/>
      <c r="M204" s="189"/>
      <c r="N204" s="190"/>
      <c r="O204" s="190"/>
      <c r="P204" s="190"/>
      <c r="Q204" s="190"/>
      <c r="R204" s="190"/>
      <c r="S204" s="190"/>
      <c r="T204" s="191"/>
      <c r="AT204" s="185" t="s">
        <v>196</v>
      </c>
      <c r="AU204" s="185" t="s">
        <v>88</v>
      </c>
      <c r="AV204" s="13" t="s">
        <v>88</v>
      </c>
      <c r="AW204" s="13" t="s">
        <v>36</v>
      </c>
      <c r="AX204" s="13" t="s">
        <v>86</v>
      </c>
      <c r="AY204" s="185" t="s">
        <v>184</v>
      </c>
    </row>
    <row r="205" spans="1:65" s="2" customFormat="1" ht="24.2" customHeight="1">
      <c r="A205" s="33"/>
      <c r="B205" s="166"/>
      <c r="C205" s="167" t="s">
        <v>320</v>
      </c>
      <c r="D205" s="167" t="s">
        <v>187</v>
      </c>
      <c r="E205" s="168" t="s">
        <v>1030</v>
      </c>
      <c r="F205" s="169" t="s">
        <v>1031</v>
      </c>
      <c r="G205" s="170" t="s">
        <v>200</v>
      </c>
      <c r="H205" s="171">
        <v>13.488</v>
      </c>
      <c r="I205" s="172"/>
      <c r="J205" s="173">
        <f>ROUND(I205*H205,2)</f>
        <v>0</v>
      </c>
      <c r="K205" s="169" t="s">
        <v>925</v>
      </c>
      <c r="L205" s="34"/>
      <c r="M205" s="174" t="s">
        <v>1</v>
      </c>
      <c r="N205" s="175" t="s">
        <v>44</v>
      </c>
      <c r="O205" s="59"/>
      <c r="P205" s="176">
        <f>O205*H205</f>
        <v>0</v>
      </c>
      <c r="Q205" s="176">
        <v>3.9899999999999998E-2</v>
      </c>
      <c r="R205" s="176">
        <f>Q205*H205</f>
        <v>0.53817119999999996</v>
      </c>
      <c r="S205" s="176">
        <v>0</v>
      </c>
      <c r="T205" s="177">
        <f>S205*H205</f>
        <v>0</v>
      </c>
      <c r="U205" s="33"/>
      <c r="V205" s="33"/>
      <c r="W205" s="33"/>
      <c r="X205" s="33"/>
      <c r="Y205" s="33"/>
      <c r="Z205" s="33"/>
      <c r="AA205" s="33"/>
      <c r="AB205" s="33"/>
      <c r="AC205" s="33"/>
      <c r="AD205" s="33"/>
      <c r="AE205" s="33"/>
      <c r="AR205" s="178" t="s">
        <v>192</v>
      </c>
      <c r="AT205" s="178" t="s">
        <v>187</v>
      </c>
      <c r="AU205" s="178" t="s">
        <v>88</v>
      </c>
      <c r="AY205" s="18" t="s">
        <v>184</v>
      </c>
      <c r="BE205" s="179">
        <f>IF(N205="základní",J205,0)</f>
        <v>0</v>
      </c>
      <c r="BF205" s="179">
        <f>IF(N205="snížená",J205,0)</f>
        <v>0</v>
      </c>
      <c r="BG205" s="179">
        <f>IF(N205="zákl. přenesená",J205,0)</f>
        <v>0</v>
      </c>
      <c r="BH205" s="179">
        <f>IF(N205="sníž. přenesená",J205,0)</f>
        <v>0</v>
      </c>
      <c r="BI205" s="179">
        <f>IF(N205="nulová",J205,0)</f>
        <v>0</v>
      </c>
      <c r="BJ205" s="18" t="s">
        <v>86</v>
      </c>
      <c r="BK205" s="179">
        <f>ROUND(I205*H205,2)</f>
        <v>0</v>
      </c>
      <c r="BL205" s="18" t="s">
        <v>192</v>
      </c>
      <c r="BM205" s="178" t="s">
        <v>2351</v>
      </c>
    </row>
    <row r="206" spans="1:65" s="13" customFormat="1" ht="11.25">
      <c r="B206" s="184"/>
      <c r="D206" s="180" t="s">
        <v>196</v>
      </c>
      <c r="E206" s="185" t="s">
        <v>1</v>
      </c>
      <c r="F206" s="186" t="s">
        <v>2352</v>
      </c>
      <c r="H206" s="187">
        <v>13.488</v>
      </c>
      <c r="I206" s="188"/>
      <c r="L206" s="184"/>
      <c r="M206" s="189"/>
      <c r="N206" s="190"/>
      <c r="O206" s="190"/>
      <c r="P206" s="190"/>
      <c r="Q206" s="190"/>
      <c r="R206" s="190"/>
      <c r="S206" s="190"/>
      <c r="T206" s="191"/>
      <c r="AT206" s="185" t="s">
        <v>196</v>
      </c>
      <c r="AU206" s="185" t="s">
        <v>88</v>
      </c>
      <c r="AV206" s="13" t="s">
        <v>88</v>
      </c>
      <c r="AW206" s="13" t="s">
        <v>36</v>
      </c>
      <c r="AX206" s="13" t="s">
        <v>86</v>
      </c>
      <c r="AY206" s="185" t="s">
        <v>184</v>
      </c>
    </row>
    <row r="207" spans="1:65" s="2" customFormat="1" ht="14.45" customHeight="1">
      <c r="A207" s="33"/>
      <c r="B207" s="166"/>
      <c r="C207" s="167" t="s">
        <v>324</v>
      </c>
      <c r="D207" s="167" t="s">
        <v>187</v>
      </c>
      <c r="E207" s="168" t="s">
        <v>1034</v>
      </c>
      <c r="F207" s="169" t="s">
        <v>1035</v>
      </c>
      <c r="G207" s="170" t="s">
        <v>200</v>
      </c>
      <c r="H207" s="171">
        <v>51.21</v>
      </c>
      <c r="I207" s="172"/>
      <c r="J207" s="173">
        <f>ROUND(I207*H207,2)</f>
        <v>0</v>
      </c>
      <c r="K207" s="169" t="s">
        <v>925</v>
      </c>
      <c r="L207" s="34"/>
      <c r="M207" s="174" t="s">
        <v>1</v>
      </c>
      <c r="N207" s="175" t="s">
        <v>44</v>
      </c>
      <c r="O207" s="59"/>
      <c r="P207" s="176">
        <f>O207*H207</f>
        <v>0</v>
      </c>
      <c r="Q207" s="176">
        <v>3.5599999999999998E-3</v>
      </c>
      <c r="R207" s="176">
        <f>Q207*H207</f>
        <v>0.18230759999999999</v>
      </c>
      <c r="S207" s="176">
        <v>0</v>
      </c>
      <c r="T207" s="177">
        <f>S207*H207</f>
        <v>0</v>
      </c>
      <c r="U207" s="33"/>
      <c r="V207" s="33"/>
      <c r="W207" s="33"/>
      <c r="X207" s="33"/>
      <c r="Y207" s="33"/>
      <c r="Z207" s="33"/>
      <c r="AA207" s="33"/>
      <c r="AB207" s="33"/>
      <c r="AC207" s="33"/>
      <c r="AD207" s="33"/>
      <c r="AE207" s="33"/>
      <c r="AR207" s="178" t="s">
        <v>192</v>
      </c>
      <c r="AT207" s="178" t="s">
        <v>187</v>
      </c>
      <c r="AU207" s="178" t="s">
        <v>88</v>
      </c>
      <c r="AY207" s="18" t="s">
        <v>184</v>
      </c>
      <c r="BE207" s="179">
        <f>IF(N207="základní",J207,0)</f>
        <v>0</v>
      </c>
      <c r="BF207" s="179">
        <f>IF(N207="snížená",J207,0)</f>
        <v>0</v>
      </c>
      <c r="BG207" s="179">
        <f>IF(N207="zákl. přenesená",J207,0)</f>
        <v>0</v>
      </c>
      <c r="BH207" s="179">
        <f>IF(N207="sníž. přenesená",J207,0)</f>
        <v>0</v>
      </c>
      <c r="BI207" s="179">
        <f>IF(N207="nulová",J207,0)</f>
        <v>0</v>
      </c>
      <c r="BJ207" s="18" t="s">
        <v>86</v>
      </c>
      <c r="BK207" s="179">
        <f>ROUND(I207*H207,2)</f>
        <v>0</v>
      </c>
      <c r="BL207" s="18" t="s">
        <v>192</v>
      </c>
      <c r="BM207" s="178" t="s">
        <v>2353</v>
      </c>
    </row>
    <row r="208" spans="1:65" s="13" customFormat="1" ht="11.25">
      <c r="B208" s="184"/>
      <c r="D208" s="180" t="s">
        <v>196</v>
      </c>
      <c r="E208" s="185" t="s">
        <v>1</v>
      </c>
      <c r="F208" s="186" t="s">
        <v>2354</v>
      </c>
      <c r="H208" s="187">
        <v>7.3620000000000001</v>
      </c>
      <c r="I208" s="188"/>
      <c r="L208" s="184"/>
      <c r="M208" s="189"/>
      <c r="N208" s="190"/>
      <c r="O208" s="190"/>
      <c r="P208" s="190"/>
      <c r="Q208" s="190"/>
      <c r="R208" s="190"/>
      <c r="S208" s="190"/>
      <c r="T208" s="191"/>
      <c r="AT208" s="185" t="s">
        <v>196</v>
      </c>
      <c r="AU208" s="185" t="s">
        <v>88</v>
      </c>
      <c r="AV208" s="13" t="s">
        <v>88</v>
      </c>
      <c r="AW208" s="13" t="s">
        <v>36</v>
      </c>
      <c r="AX208" s="13" t="s">
        <v>79</v>
      </c>
      <c r="AY208" s="185" t="s">
        <v>184</v>
      </c>
    </row>
    <row r="209" spans="1:65" s="13" customFormat="1" ht="22.5">
      <c r="B209" s="184"/>
      <c r="D209" s="180" t="s">
        <v>196</v>
      </c>
      <c r="E209" s="185" t="s">
        <v>1</v>
      </c>
      <c r="F209" s="186" t="s">
        <v>2355</v>
      </c>
      <c r="H209" s="187">
        <v>43.847999999999999</v>
      </c>
      <c r="I209" s="188"/>
      <c r="L209" s="184"/>
      <c r="M209" s="189"/>
      <c r="N209" s="190"/>
      <c r="O209" s="190"/>
      <c r="P209" s="190"/>
      <c r="Q209" s="190"/>
      <c r="R209" s="190"/>
      <c r="S209" s="190"/>
      <c r="T209" s="191"/>
      <c r="AT209" s="185" t="s">
        <v>196</v>
      </c>
      <c r="AU209" s="185" t="s">
        <v>88</v>
      </c>
      <c r="AV209" s="13" t="s">
        <v>88</v>
      </c>
      <c r="AW209" s="13" t="s">
        <v>36</v>
      </c>
      <c r="AX209" s="13" t="s">
        <v>79</v>
      </c>
      <c r="AY209" s="185" t="s">
        <v>184</v>
      </c>
    </row>
    <row r="210" spans="1:65" s="14" customFormat="1" ht="11.25">
      <c r="B210" s="192"/>
      <c r="D210" s="180" t="s">
        <v>196</v>
      </c>
      <c r="E210" s="193" t="s">
        <v>1</v>
      </c>
      <c r="F210" s="194" t="s">
        <v>212</v>
      </c>
      <c r="H210" s="195">
        <v>51.21</v>
      </c>
      <c r="I210" s="196"/>
      <c r="L210" s="192"/>
      <c r="M210" s="197"/>
      <c r="N210" s="198"/>
      <c r="O210" s="198"/>
      <c r="P210" s="198"/>
      <c r="Q210" s="198"/>
      <c r="R210" s="198"/>
      <c r="S210" s="198"/>
      <c r="T210" s="199"/>
      <c r="AT210" s="193" t="s">
        <v>196</v>
      </c>
      <c r="AU210" s="193" t="s">
        <v>88</v>
      </c>
      <c r="AV210" s="14" t="s">
        <v>192</v>
      </c>
      <c r="AW210" s="14" t="s">
        <v>36</v>
      </c>
      <c r="AX210" s="14" t="s">
        <v>86</v>
      </c>
      <c r="AY210" s="193" t="s">
        <v>184</v>
      </c>
    </row>
    <row r="211" spans="1:65" s="2" customFormat="1" ht="24.2" customHeight="1">
      <c r="A211" s="33"/>
      <c r="B211" s="166"/>
      <c r="C211" s="167" t="s">
        <v>331</v>
      </c>
      <c r="D211" s="167" t="s">
        <v>187</v>
      </c>
      <c r="E211" s="168" t="s">
        <v>1037</v>
      </c>
      <c r="F211" s="169" t="s">
        <v>1038</v>
      </c>
      <c r="G211" s="170" t="s">
        <v>200</v>
      </c>
      <c r="H211" s="171">
        <v>21.2</v>
      </c>
      <c r="I211" s="172"/>
      <c r="J211" s="173">
        <f>ROUND(I211*H211,2)</f>
        <v>0</v>
      </c>
      <c r="K211" s="169" t="s">
        <v>925</v>
      </c>
      <c r="L211" s="34"/>
      <c r="M211" s="174" t="s">
        <v>1</v>
      </c>
      <c r="N211" s="175" t="s">
        <v>44</v>
      </c>
      <c r="O211" s="59"/>
      <c r="P211" s="176">
        <f>O211*H211</f>
        <v>0</v>
      </c>
      <c r="Q211" s="176">
        <v>3.5599999999999998E-3</v>
      </c>
      <c r="R211" s="176">
        <f>Q211*H211</f>
        <v>7.5471999999999997E-2</v>
      </c>
      <c r="S211" s="176">
        <v>0</v>
      </c>
      <c r="T211" s="177">
        <f>S211*H211</f>
        <v>0</v>
      </c>
      <c r="U211" s="33"/>
      <c r="V211" s="33"/>
      <c r="W211" s="33"/>
      <c r="X211" s="33"/>
      <c r="Y211" s="33"/>
      <c r="Z211" s="33"/>
      <c r="AA211" s="33"/>
      <c r="AB211" s="33"/>
      <c r="AC211" s="33"/>
      <c r="AD211" s="33"/>
      <c r="AE211" s="33"/>
      <c r="AR211" s="178" t="s">
        <v>192</v>
      </c>
      <c r="AT211" s="178" t="s">
        <v>187</v>
      </c>
      <c r="AU211" s="178" t="s">
        <v>88</v>
      </c>
      <c r="AY211" s="18" t="s">
        <v>184</v>
      </c>
      <c r="BE211" s="179">
        <f>IF(N211="základní",J211,0)</f>
        <v>0</v>
      </c>
      <c r="BF211" s="179">
        <f>IF(N211="snížená",J211,0)</f>
        <v>0</v>
      </c>
      <c r="BG211" s="179">
        <f>IF(N211="zákl. přenesená",J211,0)</f>
        <v>0</v>
      </c>
      <c r="BH211" s="179">
        <f>IF(N211="sníž. přenesená",J211,0)</f>
        <v>0</v>
      </c>
      <c r="BI211" s="179">
        <f>IF(N211="nulová",J211,0)</f>
        <v>0</v>
      </c>
      <c r="BJ211" s="18" t="s">
        <v>86</v>
      </c>
      <c r="BK211" s="179">
        <f>ROUND(I211*H211,2)</f>
        <v>0</v>
      </c>
      <c r="BL211" s="18" t="s">
        <v>192</v>
      </c>
      <c r="BM211" s="178" t="s">
        <v>2356</v>
      </c>
    </row>
    <row r="212" spans="1:65" s="13" customFormat="1" ht="11.25">
      <c r="B212" s="184"/>
      <c r="D212" s="180" t="s">
        <v>196</v>
      </c>
      <c r="E212" s="185" t="s">
        <v>1</v>
      </c>
      <c r="F212" s="186" t="s">
        <v>2337</v>
      </c>
      <c r="H212" s="187">
        <v>21.2</v>
      </c>
      <c r="I212" s="188"/>
      <c r="L212" s="184"/>
      <c r="M212" s="189"/>
      <c r="N212" s="190"/>
      <c r="O212" s="190"/>
      <c r="P212" s="190"/>
      <c r="Q212" s="190"/>
      <c r="R212" s="190"/>
      <c r="S212" s="190"/>
      <c r="T212" s="191"/>
      <c r="AT212" s="185" t="s">
        <v>196</v>
      </c>
      <c r="AU212" s="185" t="s">
        <v>88</v>
      </c>
      <c r="AV212" s="13" t="s">
        <v>88</v>
      </c>
      <c r="AW212" s="13" t="s">
        <v>36</v>
      </c>
      <c r="AX212" s="13" t="s">
        <v>86</v>
      </c>
      <c r="AY212" s="185" t="s">
        <v>184</v>
      </c>
    </row>
    <row r="213" spans="1:65" s="2" customFormat="1" ht="24.2" customHeight="1">
      <c r="A213" s="33"/>
      <c r="B213" s="166"/>
      <c r="C213" s="167" t="s">
        <v>335</v>
      </c>
      <c r="D213" s="167" t="s">
        <v>187</v>
      </c>
      <c r="E213" s="168" t="s">
        <v>1340</v>
      </c>
      <c r="F213" s="169" t="s">
        <v>1341</v>
      </c>
      <c r="G213" s="170" t="s">
        <v>200</v>
      </c>
      <c r="H213" s="171">
        <v>1.6</v>
      </c>
      <c r="I213" s="172"/>
      <c r="J213" s="173">
        <f>ROUND(I213*H213,2)</f>
        <v>0</v>
      </c>
      <c r="K213" s="169" t="s">
        <v>925</v>
      </c>
      <c r="L213" s="34"/>
      <c r="M213" s="174" t="s">
        <v>1</v>
      </c>
      <c r="N213" s="175" t="s">
        <v>44</v>
      </c>
      <c r="O213" s="59"/>
      <c r="P213" s="176">
        <f>O213*H213</f>
        <v>0</v>
      </c>
      <c r="Q213" s="176">
        <v>9.8999999999999999E-4</v>
      </c>
      <c r="R213" s="176">
        <f>Q213*H213</f>
        <v>1.5840000000000001E-3</v>
      </c>
      <c r="S213" s="176">
        <v>0</v>
      </c>
      <c r="T213" s="177">
        <f>S213*H213</f>
        <v>0</v>
      </c>
      <c r="U213" s="33"/>
      <c r="V213" s="33"/>
      <c r="W213" s="33"/>
      <c r="X213" s="33"/>
      <c r="Y213" s="33"/>
      <c r="Z213" s="33"/>
      <c r="AA213" s="33"/>
      <c r="AB213" s="33"/>
      <c r="AC213" s="33"/>
      <c r="AD213" s="33"/>
      <c r="AE213" s="33"/>
      <c r="AR213" s="178" t="s">
        <v>192</v>
      </c>
      <c r="AT213" s="178" t="s">
        <v>187</v>
      </c>
      <c r="AU213" s="178" t="s">
        <v>88</v>
      </c>
      <c r="AY213" s="18" t="s">
        <v>184</v>
      </c>
      <c r="BE213" s="179">
        <f>IF(N213="základní",J213,0)</f>
        <v>0</v>
      </c>
      <c r="BF213" s="179">
        <f>IF(N213="snížená",J213,0)</f>
        <v>0</v>
      </c>
      <c r="BG213" s="179">
        <f>IF(N213="zákl. přenesená",J213,0)</f>
        <v>0</v>
      </c>
      <c r="BH213" s="179">
        <f>IF(N213="sníž. přenesená",J213,0)</f>
        <v>0</v>
      </c>
      <c r="BI213" s="179">
        <f>IF(N213="nulová",J213,0)</f>
        <v>0</v>
      </c>
      <c r="BJ213" s="18" t="s">
        <v>86</v>
      </c>
      <c r="BK213" s="179">
        <f>ROUND(I213*H213,2)</f>
        <v>0</v>
      </c>
      <c r="BL213" s="18" t="s">
        <v>192</v>
      </c>
      <c r="BM213" s="178" t="s">
        <v>2357</v>
      </c>
    </row>
    <row r="214" spans="1:65" s="13" customFormat="1" ht="11.25">
      <c r="B214" s="184"/>
      <c r="D214" s="180" t="s">
        <v>196</v>
      </c>
      <c r="E214" s="185" t="s">
        <v>1</v>
      </c>
      <c r="F214" s="186" t="s">
        <v>2358</v>
      </c>
      <c r="H214" s="187">
        <v>1.6</v>
      </c>
      <c r="I214" s="188"/>
      <c r="L214" s="184"/>
      <c r="M214" s="189"/>
      <c r="N214" s="190"/>
      <c r="O214" s="190"/>
      <c r="P214" s="190"/>
      <c r="Q214" s="190"/>
      <c r="R214" s="190"/>
      <c r="S214" s="190"/>
      <c r="T214" s="191"/>
      <c r="AT214" s="185" t="s">
        <v>196</v>
      </c>
      <c r="AU214" s="185" t="s">
        <v>88</v>
      </c>
      <c r="AV214" s="13" t="s">
        <v>88</v>
      </c>
      <c r="AW214" s="13" t="s">
        <v>36</v>
      </c>
      <c r="AX214" s="13" t="s">
        <v>86</v>
      </c>
      <c r="AY214" s="185" t="s">
        <v>184</v>
      </c>
    </row>
    <row r="215" spans="1:65" s="2" customFormat="1" ht="24.2" customHeight="1">
      <c r="A215" s="33"/>
      <c r="B215" s="166"/>
      <c r="C215" s="167" t="s">
        <v>340</v>
      </c>
      <c r="D215" s="167" t="s">
        <v>187</v>
      </c>
      <c r="E215" s="168" t="s">
        <v>1041</v>
      </c>
      <c r="F215" s="169" t="s">
        <v>1042</v>
      </c>
      <c r="G215" s="170" t="s">
        <v>200</v>
      </c>
      <c r="H215" s="171">
        <v>27.97</v>
      </c>
      <c r="I215" s="172"/>
      <c r="J215" s="173">
        <f>ROUND(I215*H215,2)</f>
        <v>0</v>
      </c>
      <c r="K215" s="169" t="s">
        <v>925</v>
      </c>
      <c r="L215" s="34"/>
      <c r="M215" s="174" t="s">
        <v>1</v>
      </c>
      <c r="N215" s="175" t="s">
        <v>44</v>
      </c>
      <c r="O215" s="59"/>
      <c r="P215" s="176">
        <f>O215*H215</f>
        <v>0</v>
      </c>
      <c r="Q215" s="176">
        <v>1.58E-3</v>
      </c>
      <c r="R215" s="176">
        <f>Q215*H215</f>
        <v>4.4192599999999999E-2</v>
      </c>
      <c r="S215" s="176">
        <v>0</v>
      </c>
      <c r="T215" s="177">
        <f>S215*H215</f>
        <v>0</v>
      </c>
      <c r="U215" s="33"/>
      <c r="V215" s="33"/>
      <c r="W215" s="33"/>
      <c r="X215" s="33"/>
      <c r="Y215" s="33"/>
      <c r="Z215" s="33"/>
      <c r="AA215" s="33"/>
      <c r="AB215" s="33"/>
      <c r="AC215" s="33"/>
      <c r="AD215" s="33"/>
      <c r="AE215" s="33"/>
      <c r="AR215" s="178" t="s">
        <v>192</v>
      </c>
      <c r="AT215" s="178" t="s">
        <v>187</v>
      </c>
      <c r="AU215" s="178" t="s">
        <v>88</v>
      </c>
      <c r="AY215" s="18" t="s">
        <v>184</v>
      </c>
      <c r="BE215" s="179">
        <f>IF(N215="základní",J215,0)</f>
        <v>0</v>
      </c>
      <c r="BF215" s="179">
        <f>IF(N215="snížená",J215,0)</f>
        <v>0</v>
      </c>
      <c r="BG215" s="179">
        <f>IF(N215="zákl. přenesená",J215,0)</f>
        <v>0</v>
      </c>
      <c r="BH215" s="179">
        <f>IF(N215="sníž. přenesená",J215,0)</f>
        <v>0</v>
      </c>
      <c r="BI215" s="179">
        <f>IF(N215="nulová",J215,0)</f>
        <v>0</v>
      </c>
      <c r="BJ215" s="18" t="s">
        <v>86</v>
      </c>
      <c r="BK215" s="179">
        <f>ROUND(I215*H215,2)</f>
        <v>0</v>
      </c>
      <c r="BL215" s="18" t="s">
        <v>192</v>
      </c>
      <c r="BM215" s="178" t="s">
        <v>2359</v>
      </c>
    </row>
    <row r="216" spans="1:65" s="13" customFormat="1" ht="11.25">
      <c r="B216" s="184"/>
      <c r="D216" s="180" t="s">
        <v>196</v>
      </c>
      <c r="E216" s="185" t="s">
        <v>1</v>
      </c>
      <c r="F216" s="186" t="s">
        <v>2360</v>
      </c>
      <c r="H216" s="187">
        <v>27.97</v>
      </c>
      <c r="I216" s="188"/>
      <c r="L216" s="184"/>
      <c r="M216" s="189"/>
      <c r="N216" s="190"/>
      <c r="O216" s="190"/>
      <c r="P216" s="190"/>
      <c r="Q216" s="190"/>
      <c r="R216" s="190"/>
      <c r="S216" s="190"/>
      <c r="T216" s="191"/>
      <c r="AT216" s="185" t="s">
        <v>196</v>
      </c>
      <c r="AU216" s="185" t="s">
        <v>88</v>
      </c>
      <c r="AV216" s="13" t="s">
        <v>88</v>
      </c>
      <c r="AW216" s="13" t="s">
        <v>36</v>
      </c>
      <c r="AX216" s="13" t="s">
        <v>86</v>
      </c>
      <c r="AY216" s="185" t="s">
        <v>184</v>
      </c>
    </row>
    <row r="217" spans="1:65" s="12" customFormat="1" ht="22.9" customHeight="1">
      <c r="B217" s="153"/>
      <c r="D217" s="154" t="s">
        <v>78</v>
      </c>
      <c r="E217" s="164" t="s">
        <v>1045</v>
      </c>
      <c r="F217" s="164" t="s">
        <v>1046</v>
      </c>
      <c r="I217" s="156"/>
      <c r="J217" s="165">
        <f>BK217</f>
        <v>0</v>
      </c>
      <c r="L217" s="153"/>
      <c r="M217" s="158"/>
      <c r="N217" s="159"/>
      <c r="O217" s="159"/>
      <c r="P217" s="160">
        <f>SUM(P218:P219)</f>
        <v>0</v>
      </c>
      <c r="Q217" s="159"/>
      <c r="R217" s="160">
        <f>SUM(R218:R219)</f>
        <v>0</v>
      </c>
      <c r="S217" s="159"/>
      <c r="T217" s="161">
        <f>SUM(T218:T219)</f>
        <v>0</v>
      </c>
      <c r="AR217" s="154" t="s">
        <v>86</v>
      </c>
      <c r="AT217" s="162" t="s">
        <v>78</v>
      </c>
      <c r="AU217" s="162" t="s">
        <v>86</v>
      </c>
      <c r="AY217" s="154" t="s">
        <v>184</v>
      </c>
      <c r="BK217" s="163">
        <f>SUM(BK218:BK219)</f>
        <v>0</v>
      </c>
    </row>
    <row r="218" spans="1:65" s="2" customFormat="1" ht="24.2" customHeight="1">
      <c r="A218" s="33"/>
      <c r="B218" s="166"/>
      <c r="C218" s="167" t="s">
        <v>347</v>
      </c>
      <c r="D218" s="167" t="s">
        <v>187</v>
      </c>
      <c r="E218" s="168" t="s">
        <v>1047</v>
      </c>
      <c r="F218" s="169" t="s">
        <v>1048</v>
      </c>
      <c r="G218" s="170" t="s">
        <v>216</v>
      </c>
      <c r="H218" s="171">
        <v>68.018000000000001</v>
      </c>
      <c r="I218" s="172"/>
      <c r="J218" s="173">
        <f>ROUND(I218*H218,2)</f>
        <v>0</v>
      </c>
      <c r="K218" s="169" t="s">
        <v>925</v>
      </c>
      <c r="L218" s="34"/>
      <c r="M218" s="174" t="s">
        <v>1</v>
      </c>
      <c r="N218" s="175" t="s">
        <v>44</v>
      </c>
      <c r="O218" s="59"/>
      <c r="P218" s="176">
        <f>O218*H218</f>
        <v>0</v>
      </c>
      <c r="Q218" s="176">
        <v>0</v>
      </c>
      <c r="R218" s="176">
        <f>Q218*H218</f>
        <v>0</v>
      </c>
      <c r="S218" s="176">
        <v>0</v>
      </c>
      <c r="T218" s="177">
        <f>S218*H218</f>
        <v>0</v>
      </c>
      <c r="U218" s="33"/>
      <c r="V218" s="33"/>
      <c r="W218" s="33"/>
      <c r="X218" s="33"/>
      <c r="Y218" s="33"/>
      <c r="Z218" s="33"/>
      <c r="AA218" s="33"/>
      <c r="AB218" s="33"/>
      <c r="AC218" s="33"/>
      <c r="AD218" s="33"/>
      <c r="AE218" s="33"/>
      <c r="AR218" s="178" t="s">
        <v>192</v>
      </c>
      <c r="AT218" s="178" t="s">
        <v>187</v>
      </c>
      <c r="AU218" s="178" t="s">
        <v>88</v>
      </c>
      <c r="AY218" s="18" t="s">
        <v>184</v>
      </c>
      <c r="BE218" s="179">
        <f>IF(N218="základní",J218,0)</f>
        <v>0</v>
      </c>
      <c r="BF218" s="179">
        <f>IF(N218="snížená",J218,0)</f>
        <v>0</v>
      </c>
      <c r="BG218" s="179">
        <f>IF(N218="zákl. přenesená",J218,0)</f>
        <v>0</v>
      </c>
      <c r="BH218" s="179">
        <f>IF(N218="sníž. přenesená",J218,0)</f>
        <v>0</v>
      </c>
      <c r="BI218" s="179">
        <f>IF(N218="nulová",J218,0)</f>
        <v>0</v>
      </c>
      <c r="BJ218" s="18" t="s">
        <v>86</v>
      </c>
      <c r="BK218" s="179">
        <f>ROUND(I218*H218,2)</f>
        <v>0</v>
      </c>
      <c r="BL218" s="18" t="s">
        <v>192</v>
      </c>
      <c r="BM218" s="178" t="s">
        <v>2361</v>
      </c>
    </row>
    <row r="219" spans="1:65" s="13" customFormat="1" ht="11.25">
      <c r="B219" s="184"/>
      <c r="D219" s="180" t="s">
        <v>196</v>
      </c>
      <c r="E219" s="185" t="s">
        <v>1</v>
      </c>
      <c r="F219" s="186" t="s">
        <v>2362</v>
      </c>
      <c r="H219" s="187">
        <v>68.0184</v>
      </c>
      <c r="I219" s="188"/>
      <c r="L219" s="184"/>
      <c r="M219" s="189"/>
      <c r="N219" s="190"/>
      <c r="O219" s="190"/>
      <c r="P219" s="190"/>
      <c r="Q219" s="190"/>
      <c r="R219" s="190"/>
      <c r="S219" s="190"/>
      <c r="T219" s="191"/>
      <c r="AT219" s="185" t="s">
        <v>196</v>
      </c>
      <c r="AU219" s="185" t="s">
        <v>88</v>
      </c>
      <c r="AV219" s="13" t="s">
        <v>88</v>
      </c>
      <c r="AW219" s="13" t="s">
        <v>36</v>
      </c>
      <c r="AX219" s="13" t="s">
        <v>86</v>
      </c>
      <c r="AY219" s="185" t="s">
        <v>184</v>
      </c>
    </row>
    <row r="220" spans="1:65" s="12" customFormat="1" ht="22.9" customHeight="1">
      <c r="B220" s="153"/>
      <c r="D220" s="154" t="s">
        <v>78</v>
      </c>
      <c r="E220" s="164" t="s">
        <v>1051</v>
      </c>
      <c r="F220" s="164" t="s">
        <v>1052</v>
      </c>
      <c r="I220" s="156"/>
      <c r="J220" s="165">
        <f>BK220</f>
        <v>0</v>
      </c>
      <c r="L220" s="153"/>
      <c r="M220" s="158"/>
      <c r="N220" s="159"/>
      <c r="O220" s="159"/>
      <c r="P220" s="160">
        <f>P221</f>
        <v>0</v>
      </c>
      <c r="Q220" s="159"/>
      <c r="R220" s="160">
        <f>R221</f>
        <v>0</v>
      </c>
      <c r="S220" s="159"/>
      <c r="T220" s="161">
        <f>T221</f>
        <v>0</v>
      </c>
      <c r="AR220" s="154" t="s">
        <v>86</v>
      </c>
      <c r="AT220" s="162" t="s">
        <v>78</v>
      </c>
      <c r="AU220" s="162" t="s">
        <v>86</v>
      </c>
      <c r="AY220" s="154" t="s">
        <v>184</v>
      </c>
      <c r="BK220" s="163">
        <f>BK221</f>
        <v>0</v>
      </c>
    </row>
    <row r="221" spans="1:65" s="2" customFormat="1" ht="24.2" customHeight="1">
      <c r="A221" s="33"/>
      <c r="B221" s="166"/>
      <c r="C221" s="167" t="s">
        <v>354</v>
      </c>
      <c r="D221" s="167" t="s">
        <v>187</v>
      </c>
      <c r="E221" s="168" t="s">
        <v>1053</v>
      </c>
      <c r="F221" s="169" t="s">
        <v>1054</v>
      </c>
      <c r="G221" s="170" t="s">
        <v>216</v>
      </c>
      <c r="H221" s="171">
        <v>92.804000000000002</v>
      </c>
      <c r="I221" s="172"/>
      <c r="J221" s="173">
        <f>ROUND(I221*H221,2)</f>
        <v>0</v>
      </c>
      <c r="K221" s="169" t="s">
        <v>925</v>
      </c>
      <c r="L221" s="34"/>
      <c r="M221" s="174" t="s">
        <v>1</v>
      </c>
      <c r="N221" s="175" t="s">
        <v>44</v>
      </c>
      <c r="O221" s="59"/>
      <c r="P221" s="176">
        <f>O221*H221</f>
        <v>0</v>
      </c>
      <c r="Q221" s="176">
        <v>0</v>
      </c>
      <c r="R221" s="176">
        <f>Q221*H221</f>
        <v>0</v>
      </c>
      <c r="S221" s="176">
        <v>0</v>
      </c>
      <c r="T221" s="177">
        <f>S221*H221</f>
        <v>0</v>
      </c>
      <c r="U221" s="33"/>
      <c r="V221" s="33"/>
      <c r="W221" s="33"/>
      <c r="X221" s="33"/>
      <c r="Y221" s="33"/>
      <c r="Z221" s="33"/>
      <c r="AA221" s="33"/>
      <c r="AB221" s="33"/>
      <c r="AC221" s="33"/>
      <c r="AD221" s="33"/>
      <c r="AE221" s="33"/>
      <c r="AR221" s="178" t="s">
        <v>192</v>
      </c>
      <c r="AT221" s="178" t="s">
        <v>187</v>
      </c>
      <c r="AU221" s="178" t="s">
        <v>88</v>
      </c>
      <c r="AY221" s="18" t="s">
        <v>184</v>
      </c>
      <c r="BE221" s="179">
        <f>IF(N221="základní",J221,0)</f>
        <v>0</v>
      </c>
      <c r="BF221" s="179">
        <f>IF(N221="snížená",J221,0)</f>
        <v>0</v>
      </c>
      <c r="BG221" s="179">
        <f>IF(N221="zákl. přenesená",J221,0)</f>
        <v>0</v>
      </c>
      <c r="BH221" s="179">
        <f>IF(N221="sníž. přenesená",J221,0)</f>
        <v>0</v>
      </c>
      <c r="BI221" s="179">
        <f>IF(N221="nulová",J221,0)</f>
        <v>0</v>
      </c>
      <c r="BJ221" s="18" t="s">
        <v>86</v>
      </c>
      <c r="BK221" s="179">
        <f>ROUND(I221*H221,2)</f>
        <v>0</v>
      </c>
      <c r="BL221" s="18" t="s">
        <v>192</v>
      </c>
      <c r="BM221" s="178" t="s">
        <v>2363</v>
      </c>
    </row>
    <row r="222" spans="1:65" s="12" customFormat="1" ht="25.9" customHeight="1">
      <c r="B222" s="153"/>
      <c r="D222" s="154" t="s">
        <v>78</v>
      </c>
      <c r="E222" s="155" t="s">
        <v>1056</v>
      </c>
      <c r="F222" s="155" t="s">
        <v>1057</v>
      </c>
      <c r="I222" s="156"/>
      <c r="J222" s="157">
        <f>BK222</f>
        <v>0</v>
      </c>
      <c r="L222" s="153"/>
      <c r="M222" s="158"/>
      <c r="N222" s="159"/>
      <c r="O222" s="159"/>
      <c r="P222" s="160">
        <f>P223</f>
        <v>0</v>
      </c>
      <c r="Q222" s="159"/>
      <c r="R222" s="160">
        <f>R223</f>
        <v>7.196000000000001E-2</v>
      </c>
      <c r="S222" s="159"/>
      <c r="T222" s="161">
        <f>T223</f>
        <v>0</v>
      </c>
      <c r="AR222" s="154" t="s">
        <v>88</v>
      </c>
      <c r="AT222" s="162" t="s">
        <v>78</v>
      </c>
      <c r="AU222" s="162" t="s">
        <v>79</v>
      </c>
      <c r="AY222" s="154" t="s">
        <v>184</v>
      </c>
      <c r="BK222" s="163">
        <f>BK223</f>
        <v>0</v>
      </c>
    </row>
    <row r="223" spans="1:65" s="12" customFormat="1" ht="22.9" customHeight="1">
      <c r="B223" s="153"/>
      <c r="D223" s="154" t="s">
        <v>78</v>
      </c>
      <c r="E223" s="164" t="s">
        <v>1058</v>
      </c>
      <c r="F223" s="164" t="s">
        <v>1059</v>
      </c>
      <c r="I223" s="156"/>
      <c r="J223" s="165">
        <f>BK223</f>
        <v>0</v>
      </c>
      <c r="L223" s="153"/>
      <c r="M223" s="158"/>
      <c r="N223" s="159"/>
      <c r="O223" s="159"/>
      <c r="P223" s="160">
        <f>SUM(P224:P239)</f>
        <v>0</v>
      </c>
      <c r="Q223" s="159"/>
      <c r="R223" s="160">
        <f>SUM(R224:R239)</f>
        <v>7.196000000000001E-2</v>
      </c>
      <c r="S223" s="159"/>
      <c r="T223" s="161">
        <f>SUM(T224:T239)</f>
        <v>0</v>
      </c>
      <c r="AR223" s="154" t="s">
        <v>88</v>
      </c>
      <c r="AT223" s="162" t="s">
        <v>78</v>
      </c>
      <c r="AU223" s="162" t="s">
        <v>86</v>
      </c>
      <c r="AY223" s="154" t="s">
        <v>184</v>
      </c>
      <c r="BK223" s="163">
        <f>SUM(BK224:BK239)</f>
        <v>0</v>
      </c>
    </row>
    <row r="224" spans="1:65" s="2" customFormat="1" ht="14.45" customHeight="1">
      <c r="A224" s="33"/>
      <c r="B224" s="166"/>
      <c r="C224" s="167" t="s">
        <v>359</v>
      </c>
      <c r="D224" s="167" t="s">
        <v>187</v>
      </c>
      <c r="E224" s="168" t="s">
        <v>1060</v>
      </c>
      <c r="F224" s="169" t="s">
        <v>1061</v>
      </c>
      <c r="G224" s="170" t="s">
        <v>200</v>
      </c>
      <c r="H224" s="171">
        <v>67.44</v>
      </c>
      <c r="I224" s="172"/>
      <c r="J224" s="173">
        <f>ROUND(I224*H224,2)</f>
        <v>0</v>
      </c>
      <c r="K224" s="169" t="s">
        <v>1</v>
      </c>
      <c r="L224" s="34"/>
      <c r="M224" s="174" t="s">
        <v>1</v>
      </c>
      <c r="N224" s="175" t="s">
        <v>44</v>
      </c>
      <c r="O224" s="59"/>
      <c r="P224" s="176">
        <f>O224*H224</f>
        <v>0</v>
      </c>
      <c r="Q224" s="176">
        <v>0</v>
      </c>
      <c r="R224" s="176">
        <f>Q224*H224</f>
        <v>0</v>
      </c>
      <c r="S224" s="176">
        <v>0</v>
      </c>
      <c r="T224" s="177">
        <f>S224*H224</f>
        <v>0</v>
      </c>
      <c r="U224" s="33"/>
      <c r="V224" s="33"/>
      <c r="W224" s="33"/>
      <c r="X224" s="33"/>
      <c r="Y224" s="33"/>
      <c r="Z224" s="33"/>
      <c r="AA224" s="33"/>
      <c r="AB224" s="33"/>
      <c r="AC224" s="33"/>
      <c r="AD224" s="33"/>
      <c r="AE224" s="33"/>
      <c r="AR224" s="178" t="s">
        <v>274</v>
      </c>
      <c r="AT224" s="178" t="s">
        <v>187</v>
      </c>
      <c r="AU224" s="178" t="s">
        <v>88</v>
      </c>
      <c r="AY224" s="18" t="s">
        <v>184</v>
      </c>
      <c r="BE224" s="179">
        <f>IF(N224="základní",J224,0)</f>
        <v>0</v>
      </c>
      <c r="BF224" s="179">
        <f>IF(N224="snížená",J224,0)</f>
        <v>0</v>
      </c>
      <c r="BG224" s="179">
        <f>IF(N224="zákl. přenesená",J224,0)</f>
        <v>0</v>
      </c>
      <c r="BH224" s="179">
        <f>IF(N224="sníž. přenesená",J224,0)</f>
        <v>0</v>
      </c>
      <c r="BI224" s="179">
        <f>IF(N224="nulová",J224,0)</f>
        <v>0</v>
      </c>
      <c r="BJ224" s="18" t="s">
        <v>86</v>
      </c>
      <c r="BK224" s="179">
        <f>ROUND(I224*H224,2)</f>
        <v>0</v>
      </c>
      <c r="BL224" s="18" t="s">
        <v>274</v>
      </c>
      <c r="BM224" s="178" t="s">
        <v>2364</v>
      </c>
    </row>
    <row r="225" spans="1:65" s="13" customFormat="1" ht="11.25">
      <c r="B225" s="184"/>
      <c r="D225" s="180" t="s">
        <v>196</v>
      </c>
      <c r="E225" s="185" t="s">
        <v>1</v>
      </c>
      <c r="F225" s="186" t="s">
        <v>2365</v>
      </c>
      <c r="H225" s="187">
        <v>46.2</v>
      </c>
      <c r="I225" s="188"/>
      <c r="L225" s="184"/>
      <c r="M225" s="189"/>
      <c r="N225" s="190"/>
      <c r="O225" s="190"/>
      <c r="P225" s="190"/>
      <c r="Q225" s="190"/>
      <c r="R225" s="190"/>
      <c r="S225" s="190"/>
      <c r="T225" s="191"/>
      <c r="AT225" s="185" t="s">
        <v>196</v>
      </c>
      <c r="AU225" s="185" t="s">
        <v>88</v>
      </c>
      <c r="AV225" s="13" t="s">
        <v>88</v>
      </c>
      <c r="AW225" s="13" t="s">
        <v>36</v>
      </c>
      <c r="AX225" s="13" t="s">
        <v>79</v>
      </c>
      <c r="AY225" s="185" t="s">
        <v>184</v>
      </c>
    </row>
    <row r="226" spans="1:65" s="13" customFormat="1" ht="11.25">
      <c r="B226" s="184"/>
      <c r="D226" s="180" t="s">
        <v>196</v>
      </c>
      <c r="E226" s="185" t="s">
        <v>1</v>
      </c>
      <c r="F226" s="186" t="s">
        <v>2366</v>
      </c>
      <c r="H226" s="187">
        <v>21.24</v>
      </c>
      <c r="I226" s="188"/>
      <c r="L226" s="184"/>
      <c r="M226" s="189"/>
      <c r="N226" s="190"/>
      <c r="O226" s="190"/>
      <c r="P226" s="190"/>
      <c r="Q226" s="190"/>
      <c r="R226" s="190"/>
      <c r="S226" s="190"/>
      <c r="T226" s="191"/>
      <c r="AT226" s="185" t="s">
        <v>196</v>
      </c>
      <c r="AU226" s="185" t="s">
        <v>88</v>
      </c>
      <c r="AV226" s="13" t="s">
        <v>88</v>
      </c>
      <c r="AW226" s="13" t="s">
        <v>36</v>
      </c>
      <c r="AX226" s="13" t="s">
        <v>79</v>
      </c>
      <c r="AY226" s="185" t="s">
        <v>184</v>
      </c>
    </row>
    <row r="227" spans="1:65" s="14" customFormat="1" ht="11.25">
      <c r="B227" s="192"/>
      <c r="D227" s="180" t="s">
        <v>196</v>
      </c>
      <c r="E227" s="193" t="s">
        <v>1</v>
      </c>
      <c r="F227" s="194" t="s">
        <v>212</v>
      </c>
      <c r="H227" s="195">
        <v>67.44</v>
      </c>
      <c r="I227" s="196"/>
      <c r="L227" s="192"/>
      <c r="M227" s="197"/>
      <c r="N227" s="198"/>
      <c r="O227" s="198"/>
      <c r="P227" s="198"/>
      <c r="Q227" s="198"/>
      <c r="R227" s="198"/>
      <c r="S227" s="198"/>
      <c r="T227" s="199"/>
      <c r="AT227" s="193" t="s">
        <v>196</v>
      </c>
      <c r="AU227" s="193" t="s">
        <v>88</v>
      </c>
      <c r="AV227" s="14" t="s">
        <v>192</v>
      </c>
      <c r="AW227" s="14" t="s">
        <v>36</v>
      </c>
      <c r="AX227" s="14" t="s">
        <v>86</v>
      </c>
      <c r="AY227" s="193" t="s">
        <v>184</v>
      </c>
    </row>
    <row r="228" spans="1:65" s="2" customFormat="1" ht="24.2" customHeight="1">
      <c r="A228" s="33"/>
      <c r="B228" s="166"/>
      <c r="C228" s="167" t="s">
        <v>363</v>
      </c>
      <c r="D228" s="167" t="s">
        <v>187</v>
      </c>
      <c r="E228" s="168" t="s">
        <v>1066</v>
      </c>
      <c r="F228" s="169" t="s">
        <v>1067</v>
      </c>
      <c r="G228" s="170" t="s">
        <v>200</v>
      </c>
      <c r="H228" s="171">
        <v>28.172999999999998</v>
      </c>
      <c r="I228" s="172"/>
      <c r="J228" s="173">
        <f>ROUND(I228*H228,2)</f>
        <v>0</v>
      </c>
      <c r="K228" s="169" t="s">
        <v>925</v>
      </c>
      <c r="L228" s="34"/>
      <c r="M228" s="174" t="s">
        <v>1</v>
      </c>
      <c r="N228" s="175" t="s">
        <v>44</v>
      </c>
      <c r="O228" s="59"/>
      <c r="P228" s="176">
        <f>O228*H228</f>
        <v>0</v>
      </c>
      <c r="Q228" s="176">
        <v>0</v>
      </c>
      <c r="R228" s="176">
        <f>Q228*H228</f>
        <v>0</v>
      </c>
      <c r="S228" s="176">
        <v>0</v>
      </c>
      <c r="T228" s="177">
        <f>S228*H228</f>
        <v>0</v>
      </c>
      <c r="U228" s="33"/>
      <c r="V228" s="33"/>
      <c r="W228" s="33"/>
      <c r="X228" s="33"/>
      <c r="Y228" s="33"/>
      <c r="Z228" s="33"/>
      <c r="AA228" s="33"/>
      <c r="AB228" s="33"/>
      <c r="AC228" s="33"/>
      <c r="AD228" s="33"/>
      <c r="AE228" s="33"/>
      <c r="AR228" s="178" t="s">
        <v>274</v>
      </c>
      <c r="AT228" s="178" t="s">
        <v>187</v>
      </c>
      <c r="AU228" s="178" t="s">
        <v>88</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274</v>
      </c>
      <c r="BM228" s="178" t="s">
        <v>2367</v>
      </c>
    </row>
    <row r="229" spans="1:65" s="13" customFormat="1" ht="11.25">
      <c r="B229" s="184"/>
      <c r="D229" s="180" t="s">
        <v>196</v>
      </c>
      <c r="E229" s="185" t="s">
        <v>1</v>
      </c>
      <c r="F229" s="186" t="s">
        <v>2285</v>
      </c>
      <c r="H229" s="187">
        <v>28.172799999999999</v>
      </c>
      <c r="I229" s="188"/>
      <c r="L229" s="184"/>
      <c r="M229" s="189"/>
      <c r="N229" s="190"/>
      <c r="O229" s="190"/>
      <c r="P229" s="190"/>
      <c r="Q229" s="190"/>
      <c r="R229" s="190"/>
      <c r="S229" s="190"/>
      <c r="T229" s="191"/>
      <c r="AT229" s="185" t="s">
        <v>196</v>
      </c>
      <c r="AU229" s="185" t="s">
        <v>88</v>
      </c>
      <c r="AV229" s="13" t="s">
        <v>88</v>
      </c>
      <c r="AW229" s="13" t="s">
        <v>36</v>
      </c>
      <c r="AX229" s="13" t="s">
        <v>86</v>
      </c>
      <c r="AY229" s="185" t="s">
        <v>184</v>
      </c>
    </row>
    <row r="230" spans="1:65" s="2" customFormat="1" ht="14.45" customHeight="1">
      <c r="A230" s="33"/>
      <c r="B230" s="166"/>
      <c r="C230" s="200" t="s">
        <v>367</v>
      </c>
      <c r="D230" s="200" t="s">
        <v>213</v>
      </c>
      <c r="E230" s="201" t="s">
        <v>1070</v>
      </c>
      <c r="F230" s="202" t="s">
        <v>1071</v>
      </c>
      <c r="G230" s="203" t="s">
        <v>216</v>
      </c>
      <c r="H230" s="204">
        <v>0.01</v>
      </c>
      <c r="I230" s="205"/>
      <c r="J230" s="206">
        <f>ROUND(I230*H230,2)</f>
        <v>0</v>
      </c>
      <c r="K230" s="202" t="s">
        <v>925</v>
      </c>
      <c r="L230" s="207"/>
      <c r="M230" s="208" t="s">
        <v>1</v>
      </c>
      <c r="N230" s="209" t="s">
        <v>44</v>
      </c>
      <c r="O230" s="59"/>
      <c r="P230" s="176">
        <f>O230*H230</f>
        <v>0</v>
      </c>
      <c r="Q230" s="176">
        <v>1</v>
      </c>
      <c r="R230" s="176">
        <f>Q230*H230</f>
        <v>0.01</v>
      </c>
      <c r="S230" s="176">
        <v>0</v>
      </c>
      <c r="T230" s="177">
        <f>S230*H230</f>
        <v>0</v>
      </c>
      <c r="U230" s="33"/>
      <c r="V230" s="33"/>
      <c r="W230" s="33"/>
      <c r="X230" s="33"/>
      <c r="Y230" s="33"/>
      <c r="Z230" s="33"/>
      <c r="AA230" s="33"/>
      <c r="AB230" s="33"/>
      <c r="AC230" s="33"/>
      <c r="AD230" s="33"/>
      <c r="AE230" s="33"/>
      <c r="AR230" s="178" t="s">
        <v>359</v>
      </c>
      <c r="AT230" s="178" t="s">
        <v>213</v>
      </c>
      <c r="AU230" s="178" t="s">
        <v>88</v>
      </c>
      <c r="AY230" s="18" t="s">
        <v>184</v>
      </c>
      <c r="BE230" s="179">
        <f>IF(N230="základní",J230,0)</f>
        <v>0</v>
      </c>
      <c r="BF230" s="179">
        <f>IF(N230="snížená",J230,0)</f>
        <v>0</v>
      </c>
      <c r="BG230" s="179">
        <f>IF(N230="zákl. přenesená",J230,0)</f>
        <v>0</v>
      </c>
      <c r="BH230" s="179">
        <f>IF(N230="sníž. přenesená",J230,0)</f>
        <v>0</v>
      </c>
      <c r="BI230" s="179">
        <f>IF(N230="nulová",J230,0)</f>
        <v>0</v>
      </c>
      <c r="BJ230" s="18" t="s">
        <v>86</v>
      </c>
      <c r="BK230" s="179">
        <f>ROUND(I230*H230,2)</f>
        <v>0</v>
      </c>
      <c r="BL230" s="18" t="s">
        <v>274</v>
      </c>
      <c r="BM230" s="178" t="s">
        <v>2368</v>
      </c>
    </row>
    <row r="231" spans="1:65" s="13" customFormat="1" ht="11.25">
      <c r="B231" s="184"/>
      <c r="D231" s="180" t="s">
        <v>196</v>
      </c>
      <c r="F231" s="186" t="s">
        <v>2287</v>
      </c>
      <c r="H231" s="187">
        <v>0.01</v>
      </c>
      <c r="I231" s="188"/>
      <c r="L231" s="184"/>
      <c r="M231" s="189"/>
      <c r="N231" s="190"/>
      <c r="O231" s="190"/>
      <c r="P231" s="190"/>
      <c r="Q231" s="190"/>
      <c r="R231" s="190"/>
      <c r="S231" s="190"/>
      <c r="T231" s="191"/>
      <c r="AT231" s="185" t="s">
        <v>196</v>
      </c>
      <c r="AU231" s="185" t="s">
        <v>88</v>
      </c>
      <c r="AV231" s="13" t="s">
        <v>88</v>
      </c>
      <c r="AW231" s="13" t="s">
        <v>3</v>
      </c>
      <c r="AX231" s="13" t="s">
        <v>86</v>
      </c>
      <c r="AY231" s="185" t="s">
        <v>184</v>
      </c>
    </row>
    <row r="232" spans="1:65" s="2" customFormat="1" ht="24.2" customHeight="1">
      <c r="A232" s="33"/>
      <c r="B232" s="166"/>
      <c r="C232" s="167" t="s">
        <v>374</v>
      </c>
      <c r="D232" s="167" t="s">
        <v>187</v>
      </c>
      <c r="E232" s="168" t="s">
        <v>1074</v>
      </c>
      <c r="F232" s="169" t="s">
        <v>1075</v>
      </c>
      <c r="G232" s="170" t="s">
        <v>200</v>
      </c>
      <c r="H232" s="171">
        <v>56.345999999999997</v>
      </c>
      <c r="I232" s="172"/>
      <c r="J232" s="173">
        <f>ROUND(I232*H232,2)</f>
        <v>0</v>
      </c>
      <c r="K232" s="169" t="s">
        <v>925</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274</v>
      </c>
      <c r="AT232" s="178" t="s">
        <v>187</v>
      </c>
      <c r="AU232" s="178" t="s">
        <v>88</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274</v>
      </c>
      <c r="BM232" s="178" t="s">
        <v>2369</v>
      </c>
    </row>
    <row r="233" spans="1:65" s="13" customFormat="1" ht="11.25">
      <c r="B233" s="184"/>
      <c r="D233" s="180" t="s">
        <v>196</v>
      </c>
      <c r="E233" s="185" t="s">
        <v>1</v>
      </c>
      <c r="F233" s="186" t="s">
        <v>2289</v>
      </c>
      <c r="H233" s="187">
        <v>56.345999999999997</v>
      </c>
      <c r="I233" s="188"/>
      <c r="L233" s="184"/>
      <c r="M233" s="189"/>
      <c r="N233" s="190"/>
      <c r="O233" s="190"/>
      <c r="P233" s="190"/>
      <c r="Q233" s="190"/>
      <c r="R233" s="190"/>
      <c r="S233" s="190"/>
      <c r="T233" s="191"/>
      <c r="AT233" s="185" t="s">
        <v>196</v>
      </c>
      <c r="AU233" s="185" t="s">
        <v>88</v>
      </c>
      <c r="AV233" s="13" t="s">
        <v>88</v>
      </c>
      <c r="AW233" s="13" t="s">
        <v>36</v>
      </c>
      <c r="AX233" s="13" t="s">
        <v>86</v>
      </c>
      <c r="AY233" s="185" t="s">
        <v>184</v>
      </c>
    </row>
    <row r="234" spans="1:65" s="2" customFormat="1" ht="14.45" customHeight="1">
      <c r="A234" s="33"/>
      <c r="B234" s="166"/>
      <c r="C234" s="200" t="s">
        <v>379</v>
      </c>
      <c r="D234" s="200" t="s">
        <v>213</v>
      </c>
      <c r="E234" s="201" t="s">
        <v>1078</v>
      </c>
      <c r="F234" s="202" t="s">
        <v>1079</v>
      </c>
      <c r="G234" s="203" t="s">
        <v>216</v>
      </c>
      <c r="H234" s="204">
        <v>2.5000000000000001E-2</v>
      </c>
      <c r="I234" s="205"/>
      <c r="J234" s="206">
        <f>ROUND(I234*H234,2)</f>
        <v>0</v>
      </c>
      <c r="K234" s="202" t="s">
        <v>925</v>
      </c>
      <c r="L234" s="207"/>
      <c r="M234" s="208" t="s">
        <v>1</v>
      </c>
      <c r="N234" s="209" t="s">
        <v>44</v>
      </c>
      <c r="O234" s="59"/>
      <c r="P234" s="176">
        <f>O234*H234</f>
        <v>0</v>
      </c>
      <c r="Q234" s="176">
        <v>1</v>
      </c>
      <c r="R234" s="176">
        <f>Q234*H234</f>
        <v>2.5000000000000001E-2</v>
      </c>
      <c r="S234" s="176">
        <v>0</v>
      </c>
      <c r="T234" s="177">
        <f>S234*H234</f>
        <v>0</v>
      </c>
      <c r="U234" s="33"/>
      <c r="V234" s="33"/>
      <c r="W234" s="33"/>
      <c r="X234" s="33"/>
      <c r="Y234" s="33"/>
      <c r="Z234" s="33"/>
      <c r="AA234" s="33"/>
      <c r="AB234" s="33"/>
      <c r="AC234" s="33"/>
      <c r="AD234" s="33"/>
      <c r="AE234" s="33"/>
      <c r="AR234" s="178" t="s">
        <v>359</v>
      </c>
      <c r="AT234" s="178" t="s">
        <v>213</v>
      </c>
      <c r="AU234" s="178" t="s">
        <v>88</v>
      </c>
      <c r="AY234" s="18" t="s">
        <v>184</v>
      </c>
      <c r="BE234" s="179">
        <f>IF(N234="základní",J234,0)</f>
        <v>0</v>
      </c>
      <c r="BF234" s="179">
        <f>IF(N234="snížená",J234,0)</f>
        <v>0</v>
      </c>
      <c r="BG234" s="179">
        <f>IF(N234="zákl. přenesená",J234,0)</f>
        <v>0</v>
      </c>
      <c r="BH234" s="179">
        <f>IF(N234="sníž. přenesená",J234,0)</f>
        <v>0</v>
      </c>
      <c r="BI234" s="179">
        <f>IF(N234="nulová",J234,0)</f>
        <v>0</v>
      </c>
      <c r="BJ234" s="18" t="s">
        <v>86</v>
      </c>
      <c r="BK234" s="179">
        <f>ROUND(I234*H234,2)</f>
        <v>0</v>
      </c>
      <c r="BL234" s="18" t="s">
        <v>274</v>
      </c>
      <c r="BM234" s="178" t="s">
        <v>2370</v>
      </c>
    </row>
    <row r="235" spans="1:65" s="13" customFormat="1" ht="11.25">
      <c r="B235" s="184"/>
      <c r="D235" s="180" t="s">
        <v>196</v>
      </c>
      <c r="F235" s="186" t="s">
        <v>2291</v>
      </c>
      <c r="H235" s="187">
        <v>2.5000000000000001E-2</v>
      </c>
      <c r="I235" s="188"/>
      <c r="L235" s="184"/>
      <c r="M235" s="189"/>
      <c r="N235" s="190"/>
      <c r="O235" s="190"/>
      <c r="P235" s="190"/>
      <c r="Q235" s="190"/>
      <c r="R235" s="190"/>
      <c r="S235" s="190"/>
      <c r="T235" s="191"/>
      <c r="AT235" s="185" t="s">
        <v>196</v>
      </c>
      <c r="AU235" s="185" t="s">
        <v>88</v>
      </c>
      <c r="AV235" s="13" t="s">
        <v>88</v>
      </c>
      <c r="AW235" s="13" t="s">
        <v>3</v>
      </c>
      <c r="AX235" s="13" t="s">
        <v>86</v>
      </c>
      <c r="AY235" s="185" t="s">
        <v>184</v>
      </c>
    </row>
    <row r="236" spans="1:65" s="2" customFormat="1" ht="24.2" customHeight="1">
      <c r="A236" s="33"/>
      <c r="B236" s="166"/>
      <c r="C236" s="167" t="s">
        <v>387</v>
      </c>
      <c r="D236" s="167" t="s">
        <v>187</v>
      </c>
      <c r="E236" s="168" t="s">
        <v>1082</v>
      </c>
      <c r="F236" s="169" t="s">
        <v>1083</v>
      </c>
      <c r="G236" s="170" t="s">
        <v>200</v>
      </c>
      <c r="H236" s="171">
        <v>46.2</v>
      </c>
      <c r="I236" s="172"/>
      <c r="J236" s="173">
        <f>ROUND(I236*H236,2)</f>
        <v>0</v>
      </c>
      <c r="K236" s="169" t="s">
        <v>925</v>
      </c>
      <c r="L236" s="34"/>
      <c r="M236" s="174" t="s">
        <v>1</v>
      </c>
      <c r="N236" s="175" t="s">
        <v>44</v>
      </c>
      <c r="O236" s="59"/>
      <c r="P236" s="176">
        <f>O236*H236</f>
        <v>0</v>
      </c>
      <c r="Q236" s="176">
        <v>0</v>
      </c>
      <c r="R236" s="176">
        <f>Q236*H236</f>
        <v>0</v>
      </c>
      <c r="S236" s="176">
        <v>0</v>
      </c>
      <c r="T236" s="177">
        <f>S236*H236</f>
        <v>0</v>
      </c>
      <c r="U236" s="33"/>
      <c r="V236" s="33"/>
      <c r="W236" s="33"/>
      <c r="X236" s="33"/>
      <c r="Y236" s="33"/>
      <c r="Z236" s="33"/>
      <c r="AA236" s="33"/>
      <c r="AB236" s="33"/>
      <c r="AC236" s="33"/>
      <c r="AD236" s="33"/>
      <c r="AE236" s="33"/>
      <c r="AR236" s="178" t="s">
        <v>274</v>
      </c>
      <c r="AT236" s="178" t="s">
        <v>187</v>
      </c>
      <c r="AU236" s="178" t="s">
        <v>88</v>
      </c>
      <c r="AY236" s="18" t="s">
        <v>184</v>
      </c>
      <c r="BE236" s="179">
        <f>IF(N236="základní",J236,0)</f>
        <v>0</v>
      </c>
      <c r="BF236" s="179">
        <f>IF(N236="snížená",J236,0)</f>
        <v>0</v>
      </c>
      <c r="BG236" s="179">
        <f>IF(N236="zákl. přenesená",J236,0)</f>
        <v>0</v>
      </c>
      <c r="BH236" s="179">
        <f>IF(N236="sníž. přenesená",J236,0)</f>
        <v>0</v>
      </c>
      <c r="BI236" s="179">
        <f>IF(N236="nulová",J236,0)</f>
        <v>0</v>
      </c>
      <c r="BJ236" s="18" t="s">
        <v>86</v>
      </c>
      <c r="BK236" s="179">
        <f>ROUND(I236*H236,2)</f>
        <v>0</v>
      </c>
      <c r="BL236" s="18" t="s">
        <v>274</v>
      </c>
      <c r="BM236" s="178" t="s">
        <v>2371</v>
      </c>
    </row>
    <row r="237" spans="1:65" s="13" customFormat="1" ht="11.25">
      <c r="B237" s="184"/>
      <c r="D237" s="180" t="s">
        <v>196</v>
      </c>
      <c r="E237" s="185" t="s">
        <v>1</v>
      </c>
      <c r="F237" s="186" t="s">
        <v>2365</v>
      </c>
      <c r="H237" s="187">
        <v>46.2</v>
      </c>
      <c r="I237" s="188"/>
      <c r="L237" s="184"/>
      <c r="M237" s="189"/>
      <c r="N237" s="190"/>
      <c r="O237" s="190"/>
      <c r="P237" s="190"/>
      <c r="Q237" s="190"/>
      <c r="R237" s="190"/>
      <c r="S237" s="190"/>
      <c r="T237" s="191"/>
      <c r="AT237" s="185" t="s">
        <v>196</v>
      </c>
      <c r="AU237" s="185" t="s">
        <v>88</v>
      </c>
      <c r="AV237" s="13" t="s">
        <v>88</v>
      </c>
      <c r="AW237" s="13" t="s">
        <v>36</v>
      </c>
      <c r="AX237" s="13" t="s">
        <v>86</v>
      </c>
      <c r="AY237" s="185" t="s">
        <v>184</v>
      </c>
    </row>
    <row r="238" spans="1:65" s="2" customFormat="1" ht="24.2" customHeight="1">
      <c r="A238" s="33"/>
      <c r="B238" s="166"/>
      <c r="C238" s="200" t="s">
        <v>394</v>
      </c>
      <c r="D238" s="200" t="s">
        <v>213</v>
      </c>
      <c r="E238" s="201" t="s">
        <v>1086</v>
      </c>
      <c r="F238" s="202" t="s">
        <v>1087</v>
      </c>
      <c r="G238" s="203" t="s">
        <v>200</v>
      </c>
      <c r="H238" s="204">
        <v>46.2</v>
      </c>
      <c r="I238" s="205"/>
      <c r="J238" s="206">
        <f>ROUND(I238*H238,2)</f>
        <v>0</v>
      </c>
      <c r="K238" s="202" t="s">
        <v>925</v>
      </c>
      <c r="L238" s="207"/>
      <c r="M238" s="208" t="s">
        <v>1</v>
      </c>
      <c r="N238" s="209" t="s">
        <v>44</v>
      </c>
      <c r="O238" s="59"/>
      <c r="P238" s="176">
        <f>O238*H238</f>
        <v>0</v>
      </c>
      <c r="Q238" s="176">
        <v>8.0000000000000004E-4</v>
      </c>
      <c r="R238" s="176">
        <f>Q238*H238</f>
        <v>3.6960000000000007E-2</v>
      </c>
      <c r="S238" s="176">
        <v>0</v>
      </c>
      <c r="T238" s="177">
        <f>S238*H238</f>
        <v>0</v>
      </c>
      <c r="U238" s="33"/>
      <c r="V238" s="33"/>
      <c r="W238" s="33"/>
      <c r="X238" s="33"/>
      <c r="Y238" s="33"/>
      <c r="Z238" s="33"/>
      <c r="AA238" s="33"/>
      <c r="AB238" s="33"/>
      <c r="AC238" s="33"/>
      <c r="AD238" s="33"/>
      <c r="AE238" s="33"/>
      <c r="AR238" s="178" t="s">
        <v>359</v>
      </c>
      <c r="AT238" s="178" t="s">
        <v>213</v>
      </c>
      <c r="AU238" s="178" t="s">
        <v>88</v>
      </c>
      <c r="AY238" s="18" t="s">
        <v>184</v>
      </c>
      <c r="BE238" s="179">
        <f>IF(N238="základní",J238,0)</f>
        <v>0</v>
      </c>
      <c r="BF238" s="179">
        <f>IF(N238="snížená",J238,0)</f>
        <v>0</v>
      </c>
      <c r="BG238" s="179">
        <f>IF(N238="zákl. přenesená",J238,0)</f>
        <v>0</v>
      </c>
      <c r="BH238" s="179">
        <f>IF(N238="sníž. přenesená",J238,0)</f>
        <v>0</v>
      </c>
      <c r="BI238" s="179">
        <f>IF(N238="nulová",J238,0)</f>
        <v>0</v>
      </c>
      <c r="BJ238" s="18" t="s">
        <v>86</v>
      </c>
      <c r="BK238" s="179">
        <f>ROUND(I238*H238,2)</f>
        <v>0</v>
      </c>
      <c r="BL238" s="18" t="s">
        <v>274</v>
      </c>
      <c r="BM238" s="178" t="s">
        <v>2372</v>
      </c>
    </row>
    <row r="239" spans="1:65" s="2" customFormat="1" ht="24.2" customHeight="1">
      <c r="A239" s="33"/>
      <c r="B239" s="166"/>
      <c r="C239" s="167" t="s">
        <v>401</v>
      </c>
      <c r="D239" s="167" t="s">
        <v>187</v>
      </c>
      <c r="E239" s="168" t="s">
        <v>1089</v>
      </c>
      <c r="F239" s="169" t="s">
        <v>1090</v>
      </c>
      <c r="G239" s="170" t="s">
        <v>216</v>
      </c>
      <c r="H239" s="171">
        <v>7.1999999999999995E-2</v>
      </c>
      <c r="I239" s="172"/>
      <c r="J239" s="173">
        <f>ROUND(I239*H239,2)</f>
        <v>0</v>
      </c>
      <c r="K239" s="169" t="s">
        <v>925</v>
      </c>
      <c r="L239" s="34"/>
      <c r="M239" s="174" t="s">
        <v>1</v>
      </c>
      <c r="N239" s="175" t="s">
        <v>44</v>
      </c>
      <c r="O239" s="59"/>
      <c r="P239" s="176">
        <f>O239*H239</f>
        <v>0</v>
      </c>
      <c r="Q239" s="176">
        <v>0</v>
      </c>
      <c r="R239" s="176">
        <f>Q239*H239</f>
        <v>0</v>
      </c>
      <c r="S239" s="176">
        <v>0</v>
      </c>
      <c r="T239" s="177">
        <f>S239*H239</f>
        <v>0</v>
      </c>
      <c r="U239" s="33"/>
      <c r="V239" s="33"/>
      <c r="W239" s="33"/>
      <c r="X239" s="33"/>
      <c r="Y239" s="33"/>
      <c r="Z239" s="33"/>
      <c r="AA239" s="33"/>
      <c r="AB239" s="33"/>
      <c r="AC239" s="33"/>
      <c r="AD239" s="33"/>
      <c r="AE239" s="33"/>
      <c r="AR239" s="178" t="s">
        <v>274</v>
      </c>
      <c r="AT239" s="178" t="s">
        <v>187</v>
      </c>
      <c r="AU239" s="178" t="s">
        <v>88</v>
      </c>
      <c r="AY239" s="18" t="s">
        <v>184</v>
      </c>
      <c r="BE239" s="179">
        <f>IF(N239="základní",J239,0)</f>
        <v>0</v>
      </c>
      <c r="BF239" s="179">
        <f>IF(N239="snížená",J239,0)</f>
        <v>0</v>
      </c>
      <c r="BG239" s="179">
        <f>IF(N239="zákl. přenesená",J239,0)</f>
        <v>0</v>
      </c>
      <c r="BH239" s="179">
        <f>IF(N239="sníž. přenesená",J239,0)</f>
        <v>0</v>
      </c>
      <c r="BI239" s="179">
        <f>IF(N239="nulová",J239,0)</f>
        <v>0</v>
      </c>
      <c r="BJ239" s="18" t="s">
        <v>86</v>
      </c>
      <c r="BK239" s="179">
        <f>ROUND(I239*H239,2)</f>
        <v>0</v>
      </c>
      <c r="BL239" s="18" t="s">
        <v>274</v>
      </c>
      <c r="BM239" s="178" t="s">
        <v>2373</v>
      </c>
    </row>
    <row r="240" spans="1:65" s="12" customFormat="1" ht="25.9" customHeight="1">
      <c r="B240" s="153"/>
      <c r="D240" s="154" t="s">
        <v>78</v>
      </c>
      <c r="E240" s="155" t="s">
        <v>120</v>
      </c>
      <c r="F240" s="155" t="s">
        <v>896</v>
      </c>
      <c r="I240" s="156"/>
      <c r="J240" s="157">
        <f>BK240</f>
        <v>0</v>
      </c>
      <c r="L240" s="153"/>
      <c r="M240" s="158"/>
      <c r="N240" s="159"/>
      <c r="O240" s="159"/>
      <c r="P240" s="160">
        <f>P241+P245</f>
        <v>0</v>
      </c>
      <c r="Q240" s="159"/>
      <c r="R240" s="160">
        <f>R241+R245</f>
        <v>0</v>
      </c>
      <c r="S240" s="159"/>
      <c r="T240" s="161">
        <f>T241+T245</f>
        <v>0</v>
      </c>
      <c r="AR240" s="154" t="s">
        <v>185</v>
      </c>
      <c r="AT240" s="162" t="s">
        <v>78</v>
      </c>
      <c r="AU240" s="162" t="s">
        <v>79</v>
      </c>
      <c r="AY240" s="154" t="s">
        <v>184</v>
      </c>
      <c r="BK240" s="163">
        <f>BK241+BK245</f>
        <v>0</v>
      </c>
    </row>
    <row r="241" spans="1:65" s="12" customFormat="1" ht="22.9" customHeight="1">
      <c r="B241" s="153"/>
      <c r="D241" s="154" t="s">
        <v>78</v>
      </c>
      <c r="E241" s="164" t="s">
        <v>1092</v>
      </c>
      <c r="F241" s="164" t="s">
        <v>1093</v>
      </c>
      <c r="I241" s="156"/>
      <c r="J241" s="165">
        <f>BK241</f>
        <v>0</v>
      </c>
      <c r="L241" s="153"/>
      <c r="M241" s="158"/>
      <c r="N241" s="159"/>
      <c r="O241" s="159"/>
      <c r="P241" s="160">
        <f>SUM(P242:P244)</f>
        <v>0</v>
      </c>
      <c r="Q241" s="159"/>
      <c r="R241" s="160">
        <f>SUM(R242:R244)</f>
        <v>0</v>
      </c>
      <c r="S241" s="159"/>
      <c r="T241" s="161">
        <f>SUM(T242:T244)</f>
        <v>0</v>
      </c>
      <c r="AR241" s="154" t="s">
        <v>185</v>
      </c>
      <c r="AT241" s="162" t="s">
        <v>78</v>
      </c>
      <c r="AU241" s="162" t="s">
        <v>86</v>
      </c>
      <c r="AY241" s="154" t="s">
        <v>184</v>
      </c>
      <c r="BK241" s="163">
        <f>SUM(BK242:BK244)</f>
        <v>0</v>
      </c>
    </row>
    <row r="242" spans="1:65" s="2" customFormat="1" ht="14.45" customHeight="1">
      <c r="A242" s="33"/>
      <c r="B242" s="166"/>
      <c r="C242" s="167" t="s">
        <v>409</v>
      </c>
      <c r="D242" s="167" t="s">
        <v>187</v>
      </c>
      <c r="E242" s="168" t="s">
        <v>1094</v>
      </c>
      <c r="F242" s="169" t="s">
        <v>1095</v>
      </c>
      <c r="G242" s="170" t="s">
        <v>1096</v>
      </c>
      <c r="H242" s="171">
        <v>1</v>
      </c>
      <c r="I242" s="172"/>
      <c r="J242" s="173">
        <f>ROUND(I242*H242,2)</f>
        <v>0</v>
      </c>
      <c r="K242" s="169" t="s">
        <v>925</v>
      </c>
      <c r="L242" s="34"/>
      <c r="M242" s="174" t="s">
        <v>1</v>
      </c>
      <c r="N242" s="175" t="s">
        <v>44</v>
      </c>
      <c r="O242" s="59"/>
      <c r="P242" s="176">
        <f>O242*H242</f>
        <v>0</v>
      </c>
      <c r="Q242" s="176">
        <v>0</v>
      </c>
      <c r="R242" s="176">
        <f>Q242*H242</f>
        <v>0</v>
      </c>
      <c r="S242" s="176">
        <v>0</v>
      </c>
      <c r="T242" s="177">
        <f>S242*H242</f>
        <v>0</v>
      </c>
      <c r="U242" s="33"/>
      <c r="V242" s="33"/>
      <c r="W242" s="33"/>
      <c r="X242" s="33"/>
      <c r="Y242" s="33"/>
      <c r="Z242" s="33"/>
      <c r="AA242" s="33"/>
      <c r="AB242" s="33"/>
      <c r="AC242" s="33"/>
      <c r="AD242" s="33"/>
      <c r="AE242" s="33"/>
      <c r="AR242" s="178" t="s">
        <v>1097</v>
      </c>
      <c r="AT242" s="178" t="s">
        <v>187</v>
      </c>
      <c r="AU242" s="178" t="s">
        <v>88</v>
      </c>
      <c r="AY242" s="18" t="s">
        <v>184</v>
      </c>
      <c r="BE242" s="179">
        <f>IF(N242="základní",J242,0)</f>
        <v>0</v>
      </c>
      <c r="BF242" s="179">
        <f>IF(N242="snížená",J242,0)</f>
        <v>0</v>
      </c>
      <c r="BG242" s="179">
        <f>IF(N242="zákl. přenesená",J242,0)</f>
        <v>0</v>
      </c>
      <c r="BH242" s="179">
        <f>IF(N242="sníž. přenesená",J242,0)</f>
        <v>0</v>
      </c>
      <c r="BI242" s="179">
        <f>IF(N242="nulová",J242,0)</f>
        <v>0</v>
      </c>
      <c r="BJ242" s="18" t="s">
        <v>86</v>
      </c>
      <c r="BK242" s="179">
        <f>ROUND(I242*H242,2)</f>
        <v>0</v>
      </c>
      <c r="BL242" s="18" t="s">
        <v>1097</v>
      </c>
      <c r="BM242" s="178" t="s">
        <v>2374</v>
      </c>
    </row>
    <row r="243" spans="1:65" s="2" customFormat="1" ht="14.45" customHeight="1">
      <c r="A243" s="33"/>
      <c r="B243" s="166"/>
      <c r="C243" s="167" t="s">
        <v>416</v>
      </c>
      <c r="D243" s="167" t="s">
        <v>187</v>
      </c>
      <c r="E243" s="168" t="s">
        <v>1099</v>
      </c>
      <c r="F243" s="169" t="s">
        <v>1100</v>
      </c>
      <c r="G243" s="170" t="s">
        <v>1096</v>
      </c>
      <c r="H243" s="171">
        <v>1</v>
      </c>
      <c r="I243" s="172"/>
      <c r="J243" s="173">
        <f>ROUND(I243*H243,2)</f>
        <v>0</v>
      </c>
      <c r="K243" s="169" t="s">
        <v>925</v>
      </c>
      <c r="L243" s="34"/>
      <c r="M243" s="174" t="s">
        <v>1</v>
      </c>
      <c r="N243" s="175" t="s">
        <v>44</v>
      </c>
      <c r="O243" s="59"/>
      <c r="P243" s="176">
        <f>O243*H243</f>
        <v>0</v>
      </c>
      <c r="Q243" s="176">
        <v>0</v>
      </c>
      <c r="R243" s="176">
        <f>Q243*H243</f>
        <v>0</v>
      </c>
      <c r="S243" s="176">
        <v>0</v>
      </c>
      <c r="T243" s="177">
        <f>S243*H243</f>
        <v>0</v>
      </c>
      <c r="U243" s="33"/>
      <c r="V243" s="33"/>
      <c r="W243" s="33"/>
      <c r="X243" s="33"/>
      <c r="Y243" s="33"/>
      <c r="Z243" s="33"/>
      <c r="AA243" s="33"/>
      <c r="AB243" s="33"/>
      <c r="AC243" s="33"/>
      <c r="AD243" s="33"/>
      <c r="AE243" s="33"/>
      <c r="AR243" s="178" t="s">
        <v>1097</v>
      </c>
      <c r="AT243" s="178" t="s">
        <v>187</v>
      </c>
      <c r="AU243" s="178" t="s">
        <v>88</v>
      </c>
      <c r="AY243" s="18" t="s">
        <v>184</v>
      </c>
      <c r="BE243" s="179">
        <f>IF(N243="základní",J243,0)</f>
        <v>0</v>
      </c>
      <c r="BF243" s="179">
        <f>IF(N243="snížená",J243,0)</f>
        <v>0</v>
      </c>
      <c r="BG243" s="179">
        <f>IF(N243="zákl. přenesená",J243,0)</f>
        <v>0</v>
      </c>
      <c r="BH243" s="179">
        <f>IF(N243="sníž. přenesená",J243,0)</f>
        <v>0</v>
      </c>
      <c r="BI243" s="179">
        <f>IF(N243="nulová",J243,0)</f>
        <v>0</v>
      </c>
      <c r="BJ243" s="18" t="s">
        <v>86</v>
      </c>
      <c r="BK243" s="179">
        <f>ROUND(I243*H243,2)</f>
        <v>0</v>
      </c>
      <c r="BL243" s="18" t="s">
        <v>1097</v>
      </c>
      <c r="BM243" s="178" t="s">
        <v>2375</v>
      </c>
    </row>
    <row r="244" spans="1:65" s="2" customFormat="1" ht="14.45" customHeight="1">
      <c r="A244" s="33"/>
      <c r="B244" s="166"/>
      <c r="C244" s="167" t="s">
        <v>420</v>
      </c>
      <c r="D244" s="167" t="s">
        <v>187</v>
      </c>
      <c r="E244" s="168" t="s">
        <v>1102</v>
      </c>
      <c r="F244" s="169" t="s">
        <v>1103</v>
      </c>
      <c r="G244" s="170" t="s">
        <v>1096</v>
      </c>
      <c r="H244" s="171">
        <v>1</v>
      </c>
      <c r="I244" s="172"/>
      <c r="J244" s="173">
        <f>ROUND(I244*H244,2)</f>
        <v>0</v>
      </c>
      <c r="K244" s="169" t="s">
        <v>925</v>
      </c>
      <c r="L244" s="34"/>
      <c r="M244" s="174" t="s">
        <v>1</v>
      </c>
      <c r="N244" s="175" t="s">
        <v>44</v>
      </c>
      <c r="O244" s="59"/>
      <c r="P244" s="176">
        <f>O244*H244</f>
        <v>0</v>
      </c>
      <c r="Q244" s="176">
        <v>0</v>
      </c>
      <c r="R244" s="176">
        <f>Q244*H244</f>
        <v>0</v>
      </c>
      <c r="S244" s="176">
        <v>0</v>
      </c>
      <c r="T244" s="177">
        <f>S244*H244</f>
        <v>0</v>
      </c>
      <c r="U244" s="33"/>
      <c r="V244" s="33"/>
      <c r="W244" s="33"/>
      <c r="X244" s="33"/>
      <c r="Y244" s="33"/>
      <c r="Z244" s="33"/>
      <c r="AA244" s="33"/>
      <c r="AB244" s="33"/>
      <c r="AC244" s="33"/>
      <c r="AD244" s="33"/>
      <c r="AE244" s="33"/>
      <c r="AR244" s="178" t="s">
        <v>1097</v>
      </c>
      <c r="AT244" s="178" t="s">
        <v>187</v>
      </c>
      <c r="AU244" s="178" t="s">
        <v>88</v>
      </c>
      <c r="AY244" s="18" t="s">
        <v>184</v>
      </c>
      <c r="BE244" s="179">
        <f>IF(N244="základní",J244,0)</f>
        <v>0</v>
      </c>
      <c r="BF244" s="179">
        <f>IF(N244="snížená",J244,0)</f>
        <v>0</v>
      </c>
      <c r="BG244" s="179">
        <f>IF(N244="zákl. přenesená",J244,0)</f>
        <v>0</v>
      </c>
      <c r="BH244" s="179">
        <f>IF(N244="sníž. přenesená",J244,0)</f>
        <v>0</v>
      </c>
      <c r="BI244" s="179">
        <f>IF(N244="nulová",J244,0)</f>
        <v>0</v>
      </c>
      <c r="BJ244" s="18" t="s">
        <v>86</v>
      </c>
      <c r="BK244" s="179">
        <f>ROUND(I244*H244,2)</f>
        <v>0</v>
      </c>
      <c r="BL244" s="18" t="s">
        <v>1097</v>
      </c>
      <c r="BM244" s="178" t="s">
        <v>2376</v>
      </c>
    </row>
    <row r="245" spans="1:65" s="12" customFormat="1" ht="22.9" customHeight="1">
      <c r="B245" s="153"/>
      <c r="D245" s="154" t="s">
        <v>78</v>
      </c>
      <c r="E245" s="164" t="s">
        <v>1105</v>
      </c>
      <c r="F245" s="164" t="s">
        <v>1106</v>
      </c>
      <c r="I245" s="156"/>
      <c r="J245" s="165">
        <f>BK245</f>
        <v>0</v>
      </c>
      <c r="L245" s="153"/>
      <c r="M245" s="158"/>
      <c r="N245" s="159"/>
      <c r="O245" s="159"/>
      <c r="P245" s="160">
        <f>P246</f>
        <v>0</v>
      </c>
      <c r="Q245" s="159"/>
      <c r="R245" s="160">
        <f>R246</f>
        <v>0</v>
      </c>
      <c r="S245" s="159"/>
      <c r="T245" s="161">
        <f>T246</f>
        <v>0</v>
      </c>
      <c r="AR245" s="154" t="s">
        <v>185</v>
      </c>
      <c r="AT245" s="162" t="s">
        <v>78</v>
      </c>
      <c r="AU245" s="162" t="s">
        <v>86</v>
      </c>
      <c r="AY245" s="154" t="s">
        <v>184</v>
      </c>
      <c r="BK245" s="163">
        <f>BK246</f>
        <v>0</v>
      </c>
    </row>
    <row r="246" spans="1:65" s="2" customFormat="1" ht="14.45" customHeight="1">
      <c r="A246" s="33"/>
      <c r="B246" s="166"/>
      <c r="C246" s="167" t="s">
        <v>425</v>
      </c>
      <c r="D246" s="167" t="s">
        <v>187</v>
      </c>
      <c r="E246" s="168" t="s">
        <v>1107</v>
      </c>
      <c r="F246" s="169" t="s">
        <v>1106</v>
      </c>
      <c r="G246" s="170" t="s">
        <v>1096</v>
      </c>
      <c r="H246" s="171">
        <v>1</v>
      </c>
      <c r="I246" s="172"/>
      <c r="J246" s="173">
        <f>ROUND(I246*H246,2)</f>
        <v>0</v>
      </c>
      <c r="K246" s="169" t="s">
        <v>925</v>
      </c>
      <c r="L246" s="34"/>
      <c r="M246" s="233" t="s">
        <v>1</v>
      </c>
      <c r="N246" s="234" t="s">
        <v>44</v>
      </c>
      <c r="O246" s="223"/>
      <c r="P246" s="235">
        <f>O246*H246</f>
        <v>0</v>
      </c>
      <c r="Q246" s="235">
        <v>0</v>
      </c>
      <c r="R246" s="235">
        <f>Q246*H246</f>
        <v>0</v>
      </c>
      <c r="S246" s="235">
        <v>0</v>
      </c>
      <c r="T246" s="236">
        <f>S246*H246</f>
        <v>0</v>
      </c>
      <c r="U246" s="33"/>
      <c r="V246" s="33"/>
      <c r="W246" s="33"/>
      <c r="X246" s="33"/>
      <c r="Y246" s="33"/>
      <c r="Z246" s="33"/>
      <c r="AA246" s="33"/>
      <c r="AB246" s="33"/>
      <c r="AC246" s="33"/>
      <c r="AD246" s="33"/>
      <c r="AE246" s="33"/>
      <c r="AR246" s="178" t="s">
        <v>1097</v>
      </c>
      <c r="AT246" s="178" t="s">
        <v>187</v>
      </c>
      <c r="AU246" s="178" t="s">
        <v>88</v>
      </c>
      <c r="AY246" s="18" t="s">
        <v>184</v>
      </c>
      <c r="BE246" s="179">
        <f>IF(N246="základní",J246,0)</f>
        <v>0</v>
      </c>
      <c r="BF246" s="179">
        <f>IF(N246="snížená",J246,0)</f>
        <v>0</v>
      </c>
      <c r="BG246" s="179">
        <f>IF(N246="zákl. přenesená",J246,0)</f>
        <v>0</v>
      </c>
      <c r="BH246" s="179">
        <f>IF(N246="sníž. přenesená",J246,0)</f>
        <v>0</v>
      </c>
      <c r="BI246" s="179">
        <f>IF(N246="nulová",J246,0)</f>
        <v>0</v>
      </c>
      <c r="BJ246" s="18" t="s">
        <v>86</v>
      </c>
      <c r="BK246" s="179">
        <f>ROUND(I246*H246,2)</f>
        <v>0</v>
      </c>
      <c r="BL246" s="18" t="s">
        <v>1097</v>
      </c>
      <c r="BM246" s="178" t="s">
        <v>2377</v>
      </c>
    </row>
    <row r="247" spans="1:65" s="2" customFormat="1" ht="6.95" customHeight="1">
      <c r="A247" s="33"/>
      <c r="B247" s="48"/>
      <c r="C247" s="49"/>
      <c r="D247" s="49"/>
      <c r="E247" s="49"/>
      <c r="F247" s="49"/>
      <c r="G247" s="49"/>
      <c r="H247" s="49"/>
      <c r="I247" s="126"/>
      <c r="J247" s="49"/>
      <c r="K247" s="49"/>
      <c r="L247" s="34"/>
      <c r="M247" s="33"/>
      <c r="O247" s="33"/>
      <c r="P247" s="33"/>
      <c r="Q247" s="33"/>
      <c r="R247" s="33"/>
      <c r="S247" s="33"/>
      <c r="T247" s="33"/>
      <c r="U247" s="33"/>
      <c r="V247" s="33"/>
      <c r="W247" s="33"/>
      <c r="X247" s="33"/>
      <c r="Y247" s="33"/>
      <c r="Z247" s="33"/>
      <c r="AA247" s="33"/>
      <c r="AB247" s="33"/>
      <c r="AC247" s="33"/>
      <c r="AD247" s="33"/>
      <c r="AE247" s="33"/>
    </row>
  </sheetData>
  <autoFilter ref="C136:K246"/>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153</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2091</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2378</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ROUND((SUM(BE123:BE154)),  2)</f>
        <v>0</v>
      </c>
      <c r="G35" s="33"/>
      <c r="H35" s="33"/>
      <c r="I35" s="113">
        <v>0.21</v>
      </c>
      <c r="J35" s="112">
        <f>ROUND(((SUM(BE123:BE154))*I35),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ROUND((SUM(BF123:BF154)),  2)</f>
        <v>0</v>
      </c>
      <c r="G36" s="33"/>
      <c r="H36" s="33"/>
      <c r="I36" s="113">
        <v>0.15</v>
      </c>
      <c r="J36" s="112">
        <f>ROUND(((SUM(BF123:BF154))*I36),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ROUND((SUM(BG123:BG154)),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ROUND((SUM(BH123:BH154)),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ROUND((SUM(BI123:BI154)),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2091</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03.03 - Výstroj trati - úsek 3</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J138</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2091</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03.03 - Výstroj trati - úsek 3</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P124+P138</f>
        <v>0</v>
      </c>
      <c r="Q123" s="67"/>
      <c r="R123" s="150">
        <f>R124+R138</f>
        <v>15.068000000000001</v>
      </c>
      <c r="S123" s="67"/>
      <c r="T123" s="151">
        <f>T124+T138</f>
        <v>0</v>
      </c>
      <c r="U123" s="33"/>
      <c r="V123" s="33"/>
      <c r="W123" s="33"/>
      <c r="X123" s="33"/>
      <c r="Y123" s="33"/>
      <c r="Z123" s="33"/>
      <c r="AA123" s="33"/>
      <c r="AB123" s="33"/>
      <c r="AC123" s="33"/>
      <c r="AD123" s="33"/>
      <c r="AE123" s="33"/>
      <c r="AT123" s="18" t="s">
        <v>78</v>
      </c>
      <c r="AU123" s="18" t="s">
        <v>165</v>
      </c>
      <c r="BK123" s="152">
        <f>BK124+BK138</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15.068000000000001</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SUM(P126:P137)</f>
        <v>0</v>
      </c>
      <c r="Q125" s="159"/>
      <c r="R125" s="160">
        <f>SUM(R126:R137)</f>
        <v>15.068000000000001</v>
      </c>
      <c r="S125" s="159"/>
      <c r="T125" s="161">
        <f>SUM(T126:T137)</f>
        <v>0</v>
      </c>
      <c r="AR125" s="154" t="s">
        <v>86</v>
      </c>
      <c r="AT125" s="162" t="s">
        <v>78</v>
      </c>
      <c r="AU125" s="162" t="s">
        <v>86</v>
      </c>
      <c r="AY125" s="154" t="s">
        <v>184</v>
      </c>
      <c r="BK125" s="163">
        <f>SUM(BK126:BK137)</f>
        <v>0</v>
      </c>
    </row>
    <row r="126" spans="1:65" s="2" customFormat="1" ht="14.45" customHeight="1">
      <c r="A126" s="33"/>
      <c r="B126" s="166"/>
      <c r="C126" s="167" t="s">
        <v>86</v>
      </c>
      <c r="D126" s="167" t="s">
        <v>187</v>
      </c>
      <c r="E126" s="168" t="s">
        <v>1563</v>
      </c>
      <c r="F126" s="169" t="s">
        <v>1564</v>
      </c>
      <c r="G126" s="170" t="s">
        <v>286</v>
      </c>
      <c r="H126" s="171">
        <v>3</v>
      </c>
      <c r="I126" s="172"/>
      <c r="J126" s="173">
        <f>ROUND(I126*H126,2)</f>
        <v>0</v>
      </c>
      <c r="K126" s="169" t="s">
        <v>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2379</v>
      </c>
    </row>
    <row r="127" spans="1:65" s="2" customFormat="1" ht="24.2" customHeight="1">
      <c r="A127" s="33"/>
      <c r="B127" s="166"/>
      <c r="C127" s="167" t="s">
        <v>88</v>
      </c>
      <c r="D127" s="167" t="s">
        <v>187</v>
      </c>
      <c r="E127" s="168" t="s">
        <v>1566</v>
      </c>
      <c r="F127" s="169" t="s">
        <v>1567</v>
      </c>
      <c r="G127" s="170" t="s">
        <v>286</v>
      </c>
      <c r="H127" s="171">
        <v>10</v>
      </c>
      <c r="I127" s="172"/>
      <c r="J127" s="173">
        <f>ROUND(I127*H127,2)</f>
        <v>0</v>
      </c>
      <c r="K127" s="169" t="s">
        <v>191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88</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2380</v>
      </c>
    </row>
    <row r="128" spans="1:65" s="2" customFormat="1" ht="19.5">
      <c r="A128" s="33"/>
      <c r="B128" s="34"/>
      <c r="C128" s="33"/>
      <c r="D128" s="180" t="s">
        <v>194</v>
      </c>
      <c r="E128" s="33"/>
      <c r="F128" s="181" t="s">
        <v>1569</v>
      </c>
      <c r="G128" s="33"/>
      <c r="H128" s="33"/>
      <c r="I128" s="102"/>
      <c r="J128" s="33"/>
      <c r="K128" s="33"/>
      <c r="L128" s="34"/>
      <c r="M128" s="182"/>
      <c r="N128" s="183"/>
      <c r="O128" s="59"/>
      <c r="P128" s="59"/>
      <c r="Q128" s="59"/>
      <c r="R128" s="59"/>
      <c r="S128" s="59"/>
      <c r="T128" s="60"/>
      <c r="U128" s="33"/>
      <c r="V128" s="33"/>
      <c r="W128" s="33"/>
      <c r="X128" s="33"/>
      <c r="Y128" s="33"/>
      <c r="Z128" s="33"/>
      <c r="AA128" s="33"/>
      <c r="AB128" s="33"/>
      <c r="AC128" s="33"/>
      <c r="AD128" s="33"/>
      <c r="AE128" s="33"/>
      <c r="AT128" s="18" t="s">
        <v>194</v>
      </c>
      <c r="AU128" s="18" t="s">
        <v>88</v>
      </c>
    </row>
    <row r="129" spans="1:65" s="2" customFormat="1" ht="24.2" customHeight="1">
      <c r="A129" s="33"/>
      <c r="B129" s="166"/>
      <c r="C129" s="200" t="s">
        <v>102</v>
      </c>
      <c r="D129" s="200" t="s">
        <v>213</v>
      </c>
      <c r="E129" s="201" t="s">
        <v>1570</v>
      </c>
      <c r="F129" s="202" t="s">
        <v>1571</v>
      </c>
      <c r="G129" s="203" t="s">
        <v>286</v>
      </c>
      <c r="H129" s="204">
        <v>10</v>
      </c>
      <c r="I129" s="205"/>
      <c r="J129" s="206">
        <f>ROUND(I129*H129,2)</f>
        <v>0</v>
      </c>
      <c r="K129" s="202" t="s">
        <v>191</v>
      </c>
      <c r="L129" s="207"/>
      <c r="M129" s="208" t="s">
        <v>1</v>
      </c>
      <c r="N129" s="209" t="s">
        <v>44</v>
      </c>
      <c r="O129" s="59"/>
      <c r="P129" s="176">
        <f>O129*H129</f>
        <v>0</v>
      </c>
      <c r="Q129" s="176">
        <v>0.157</v>
      </c>
      <c r="R129" s="176">
        <f>Q129*H129</f>
        <v>1.57</v>
      </c>
      <c r="S129" s="176">
        <v>0</v>
      </c>
      <c r="T129" s="177">
        <f>S129*H129</f>
        <v>0</v>
      </c>
      <c r="U129" s="33"/>
      <c r="V129" s="33"/>
      <c r="W129" s="33"/>
      <c r="X129" s="33"/>
      <c r="Y129" s="33"/>
      <c r="Z129" s="33"/>
      <c r="AA129" s="33"/>
      <c r="AB129" s="33"/>
      <c r="AC129" s="33"/>
      <c r="AD129" s="33"/>
      <c r="AE129" s="33"/>
      <c r="AR129" s="178" t="s">
        <v>217</v>
      </c>
      <c r="AT129" s="178" t="s">
        <v>213</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2381</v>
      </c>
    </row>
    <row r="130" spans="1:65" s="2" customFormat="1" ht="14.45" customHeight="1">
      <c r="A130" s="33"/>
      <c r="B130" s="166"/>
      <c r="C130" s="167" t="s">
        <v>192</v>
      </c>
      <c r="D130" s="167" t="s">
        <v>187</v>
      </c>
      <c r="E130" s="168" t="s">
        <v>1573</v>
      </c>
      <c r="F130" s="169" t="s">
        <v>1574</v>
      </c>
      <c r="G130" s="170" t="s">
        <v>286</v>
      </c>
      <c r="H130" s="171">
        <v>5</v>
      </c>
      <c r="I130" s="172"/>
      <c r="J130" s="173">
        <f>ROUND(I130*H130,2)</f>
        <v>0</v>
      </c>
      <c r="K130" s="169" t="s">
        <v>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2382</v>
      </c>
    </row>
    <row r="131" spans="1:65" s="2" customFormat="1" ht="19.5">
      <c r="A131" s="33"/>
      <c r="B131" s="34"/>
      <c r="C131" s="33"/>
      <c r="D131" s="180" t="s">
        <v>194</v>
      </c>
      <c r="E131" s="33"/>
      <c r="F131" s="181" t="s">
        <v>1576</v>
      </c>
      <c r="G131" s="33"/>
      <c r="H131" s="33"/>
      <c r="I131" s="102"/>
      <c r="J131" s="33"/>
      <c r="K131" s="33"/>
      <c r="L131" s="34"/>
      <c r="M131" s="182"/>
      <c r="N131" s="183"/>
      <c r="O131" s="59"/>
      <c r="P131" s="59"/>
      <c r="Q131" s="59"/>
      <c r="R131" s="59"/>
      <c r="S131" s="59"/>
      <c r="T131" s="60"/>
      <c r="U131" s="33"/>
      <c r="V131" s="33"/>
      <c r="W131" s="33"/>
      <c r="X131" s="33"/>
      <c r="Y131" s="33"/>
      <c r="Z131" s="33"/>
      <c r="AA131" s="33"/>
      <c r="AB131" s="33"/>
      <c r="AC131" s="33"/>
      <c r="AD131" s="33"/>
      <c r="AE131" s="33"/>
      <c r="AT131" s="18" t="s">
        <v>194</v>
      </c>
      <c r="AU131" s="18" t="s">
        <v>88</v>
      </c>
    </row>
    <row r="132" spans="1:65" s="2" customFormat="1" ht="24.2" customHeight="1">
      <c r="A132" s="33"/>
      <c r="B132" s="166"/>
      <c r="C132" s="167" t="s">
        <v>185</v>
      </c>
      <c r="D132" s="167" t="s">
        <v>187</v>
      </c>
      <c r="E132" s="168" t="s">
        <v>1577</v>
      </c>
      <c r="F132" s="169" t="s">
        <v>1578</v>
      </c>
      <c r="G132" s="170" t="s">
        <v>286</v>
      </c>
      <c r="H132" s="171">
        <v>34</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2383</v>
      </c>
    </row>
    <row r="133" spans="1:65" s="2" customFormat="1" ht="19.5">
      <c r="A133" s="33"/>
      <c r="B133" s="34"/>
      <c r="C133" s="33"/>
      <c r="D133" s="180" t="s">
        <v>194</v>
      </c>
      <c r="E133" s="33"/>
      <c r="F133" s="181" t="s">
        <v>1576</v>
      </c>
      <c r="G133" s="33"/>
      <c r="H133" s="33"/>
      <c r="I133" s="102"/>
      <c r="J133" s="33"/>
      <c r="K133" s="33"/>
      <c r="L133" s="34"/>
      <c r="M133" s="182"/>
      <c r="N133" s="183"/>
      <c r="O133" s="59"/>
      <c r="P133" s="59"/>
      <c r="Q133" s="59"/>
      <c r="R133" s="59"/>
      <c r="S133" s="59"/>
      <c r="T133" s="60"/>
      <c r="U133" s="33"/>
      <c r="V133" s="33"/>
      <c r="W133" s="33"/>
      <c r="X133" s="33"/>
      <c r="Y133" s="33"/>
      <c r="Z133" s="33"/>
      <c r="AA133" s="33"/>
      <c r="AB133" s="33"/>
      <c r="AC133" s="33"/>
      <c r="AD133" s="33"/>
      <c r="AE133" s="33"/>
      <c r="AT133" s="18" t="s">
        <v>194</v>
      </c>
      <c r="AU133" s="18" t="s">
        <v>88</v>
      </c>
    </row>
    <row r="134" spans="1:65" s="2" customFormat="1" ht="24.2" customHeight="1">
      <c r="A134" s="33"/>
      <c r="B134" s="166"/>
      <c r="C134" s="200" t="s">
        <v>220</v>
      </c>
      <c r="D134" s="200" t="s">
        <v>213</v>
      </c>
      <c r="E134" s="201" t="s">
        <v>1580</v>
      </c>
      <c r="F134" s="202" t="s">
        <v>1581</v>
      </c>
      <c r="G134" s="203" t="s">
        <v>286</v>
      </c>
      <c r="H134" s="204">
        <v>34</v>
      </c>
      <c r="I134" s="205"/>
      <c r="J134" s="206">
        <f>ROUND(I134*H134,2)</f>
        <v>0</v>
      </c>
      <c r="K134" s="202" t="s">
        <v>191</v>
      </c>
      <c r="L134" s="207"/>
      <c r="M134" s="208" t="s">
        <v>1</v>
      </c>
      <c r="N134" s="209" t="s">
        <v>44</v>
      </c>
      <c r="O134" s="59"/>
      <c r="P134" s="176">
        <f>O134*H134</f>
        <v>0</v>
      </c>
      <c r="Q134" s="176">
        <v>0</v>
      </c>
      <c r="R134" s="176">
        <f>Q134*H134</f>
        <v>0</v>
      </c>
      <c r="S134" s="176">
        <v>0</v>
      </c>
      <c r="T134" s="177">
        <f>S134*H134</f>
        <v>0</v>
      </c>
      <c r="U134" s="33"/>
      <c r="V134" s="33"/>
      <c r="W134" s="33"/>
      <c r="X134" s="33"/>
      <c r="Y134" s="33"/>
      <c r="Z134" s="33"/>
      <c r="AA134" s="33"/>
      <c r="AB134" s="33"/>
      <c r="AC134" s="33"/>
      <c r="AD134" s="33"/>
      <c r="AE134" s="33"/>
      <c r="AR134" s="178" t="s">
        <v>217</v>
      </c>
      <c r="AT134" s="178" t="s">
        <v>213</v>
      </c>
      <c r="AU134" s="178" t="s">
        <v>88</v>
      </c>
      <c r="AY134" s="18" t="s">
        <v>184</v>
      </c>
      <c r="BE134" s="179">
        <f>IF(N134="základní",J134,0)</f>
        <v>0</v>
      </c>
      <c r="BF134" s="179">
        <f>IF(N134="snížená",J134,0)</f>
        <v>0</v>
      </c>
      <c r="BG134" s="179">
        <f>IF(N134="zákl. přenesená",J134,0)</f>
        <v>0</v>
      </c>
      <c r="BH134" s="179">
        <f>IF(N134="sníž. přenesená",J134,0)</f>
        <v>0</v>
      </c>
      <c r="BI134" s="179">
        <f>IF(N134="nulová",J134,0)</f>
        <v>0</v>
      </c>
      <c r="BJ134" s="18" t="s">
        <v>86</v>
      </c>
      <c r="BK134" s="179">
        <f>ROUND(I134*H134,2)</f>
        <v>0</v>
      </c>
      <c r="BL134" s="18" t="s">
        <v>192</v>
      </c>
      <c r="BM134" s="178" t="s">
        <v>2384</v>
      </c>
    </row>
    <row r="135" spans="1:65" s="2" customFormat="1" ht="24.2" customHeight="1">
      <c r="A135" s="33"/>
      <c r="B135" s="166"/>
      <c r="C135" s="200" t="s">
        <v>225</v>
      </c>
      <c r="D135" s="200" t="s">
        <v>213</v>
      </c>
      <c r="E135" s="201" t="s">
        <v>1583</v>
      </c>
      <c r="F135" s="202" t="s">
        <v>1584</v>
      </c>
      <c r="G135" s="203" t="s">
        <v>286</v>
      </c>
      <c r="H135" s="204">
        <v>34</v>
      </c>
      <c r="I135" s="205"/>
      <c r="J135" s="206">
        <f>ROUND(I135*H135,2)</f>
        <v>0</v>
      </c>
      <c r="K135" s="202" t="s">
        <v>191</v>
      </c>
      <c r="L135" s="207"/>
      <c r="M135" s="208" t="s">
        <v>1</v>
      </c>
      <c r="N135" s="209"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217</v>
      </c>
      <c r="AT135" s="178" t="s">
        <v>213</v>
      </c>
      <c r="AU135" s="178" t="s">
        <v>88</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2385</v>
      </c>
    </row>
    <row r="136" spans="1:65" s="2" customFormat="1" ht="24.2" customHeight="1">
      <c r="A136" s="33"/>
      <c r="B136" s="166"/>
      <c r="C136" s="200" t="s">
        <v>217</v>
      </c>
      <c r="D136" s="200" t="s">
        <v>213</v>
      </c>
      <c r="E136" s="201" t="s">
        <v>1586</v>
      </c>
      <c r="F136" s="202" t="s">
        <v>1587</v>
      </c>
      <c r="G136" s="203" t="s">
        <v>286</v>
      </c>
      <c r="H136" s="204">
        <v>34</v>
      </c>
      <c r="I136" s="205"/>
      <c r="J136" s="206">
        <f>ROUND(I136*H136,2)</f>
        <v>0</v>
      </c>
      <c r="K136" s="202" t="s">
        <v>191</v>
      </c>
      <c r="L136" s="207"/>
      <c r="M136" s="208" t="s">
        <v>1</v>
      </c>
      <c r="N136" s="209" t="s">
        <v>44</v>
      </c>
      <c r="O136" s="59"/>
      <c r="P136" s="176">
        <f>O136*H136</f>
        <v>0</v>
      </c>
      <c r="Q136" s="176">
        <v>0.39700000000000002</v>
      </c>
      <c r="R136" s="176">
        <f>Q136*H136</f>
        <v>13.498000000000001</v>
      </c>
      <c r="S136" s="176">
        <v>0</v>
      </c>
      <c r="T136" s="177">
        <f>S136*H136</f>
        <v>0</v>
      </c>
      <c r="U136" s="33"/>
      <c r="V136" s="33"/>
      <c r="W136" s="33"/>
      <c r="X136" s="33"/>
      <c r="Y136" s="33"/>
      <c r="Z136" s="33"/>
      <c r="AA136" s="33"/>
      <c r="AB136" s="33"/>
      <c r="AC136" s="33"/>
      <c r="AD136" s="33"/>
      <c r="AE136" s="33"/>
      <c r="AR136" s="178" t="s">
        <v>217</v>
      </c>
      <c r="AT136" s="178" t="s">
        <v>213</v>
      </c>
      <c r="AU136" s="178" t="s">
        <v>88</v>
      </c>
      <c r="AY136" s="18" t="s">
        <v>184</v>
      </c>
      <c r="BE136" s="179">
        <f>IF(N136="základní",J136,0)</f>
        <v>0</v>
      </c>
      <c r="BF136" s="179">
        <f>IF(N136="snížená",J136,0)</f>
        <v>0</v>
      </c>
      <c r="BG136" s="179">
        <f>IF(N136="zákl. přenesená",J136,0)</f>
        <v>0</v>
      </c>
      <c r="BH136" s="179">
        <f>IF(N136="sníž. přenesená",J136,0)</f>
        <v>0</v>
      </c>
      <c r="BI136" s="179">
        <f>IF(N136="nulová",J136,0)</f>
        <v>0</v>
      </c>
      <c r="BJ136" s="18" t="s">
        <v>86</v>
      </c>
      <c r="BK136" s="179">
        <f>ROUND(I136*H136,2)</f>
        <v>0</v>
      </c>
      <c r="BL136" s="18" t="s">
        <v>192</v>
      </c>
      <c r="BM136" s="178" t="s">
        <v>2386</v>
      </c>
    </row>
    <row r="137" spans="1:65" s="2" customFormat="1" ht="24.2" customHeight="1">
      <c r="A137" s="33"/>
      <c r="B137" s="166"/>
      <c r="C137" s="200" t="s">
        <v>233</v>
      </c>
      <c r="D137" s="200" t="s">
        <v>213</v>
      </c>
      <c r="E137" s="201" t="s">
        <v>1589</v>
      </c>
      <c r="F137" s="202" t="s">
        <v>1590</v>
      </c>
      <c r="G137" s="203" t="s">
        <v>286</v>
      </c>
      <c r="H137" s="204">
        <v>34</v>
      </c>
      <c r="I137" s="205"/>
      <c r="J137" s="206">
        <f>ROUND(I137*H137,2)</f>
        <v>0</v>
      </c>
      <c r="K137" s="202" t="s">
        <v>191</v>
      </c>
      <c r="L137" s="207"/>
      <c r="M137" s="208" t="s">
        <v>1</v>
      </c>
      <c r="N137" s="209"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217</v>
      </c>
      <c r="AT137" s="178" t="s">
        <v>213</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2387</v>
      </c>
    </row>
    <row r="138" spans="1:65" s="12" customFormat="1" ht="25.9" customHeight="1">
      <c r="B138" s="153"/>
      <c r="D138" s="154" t="s">
        <v>78</v>
      </c>
      <c r="E138" s="155" t="s">
        <v>553</v>
      </c>
      <c r="F138" s="155" t="s">
        <v>554</v>
      </c>
      <c r="I138" s="156"/>
      <c r="J138" s="157">
        <f>BK138</f>
        <v>0</v>
      </c>
      <c r="L138" s="153"/>
      <c r="M138" s="158"/>
      <c r="N138" s="159"/>
      <c r="O138" s="159"/>
      <c r="P138" s="160">
        <f>SUM(P139:P154)</f>
        <v>0</v>
      </c>
      <c r="Q138" s="159"/>
      <c r="R138" s="160">
        <f>SUM(R139:R154)</f>
        <v>0</v>
      </c>
      <c r="S138" s="159"/>
      <c r="T138" s="161">
        <f>SUM(T139:T154)</f>
        <v>0</v>
      </c>
      <c r="AR138" s="154" t="s">
        <v>192</v>
      </c>
      <c r="AT138" s="162" t="s">
        <v>78</v>
      </c>
      <c r="AU138" s="162" t="s">
        <v>79</v>
      </c>
      <c r="AY138" s="154" t="s">
        <v>184</v>
      </c>
      <c r="BK138" s="163">
        <f>SUM(BK139:BK154)</f>
        <v>0</v>
      </c>
    </row>
    <row r="139" spans="1:65" s="2" customFormat="1" ht="49.15" customHeight="1">
      <c r="A139" s="33"/>
      <c r="B139" s="166"/>
      <c r="C139" s="167" t="s">
        <v>239</v>
      </c>
      <c r="D139" s="167" t="s">
        <v>187</v>
      </c>
      <c r="E139" s="168" t="s">
        <v>567</v>
      </c>
      <c r="F139" s="169" t="s">
        <v>568</v>
      </c>
      <c r="G139" s="170" t="s">
        <v>216</v>
      </c>
      <c r="H139" s="171">
        <v>1.31</v>
      </c>
      <c r="I139" s="172"/>
      <c r="J139" s="173">
        <f>ROUND(I139*H139,2)</f>
        <v>0</v>
      </c>
      <c r="K139" s="169" t="s">
        <v>191</v>
      </c>
      <c r="L139" s="34"/>
      <c r="M139" s="174" t="s">
        <v>1</v>
      </c>
      <c r="N139" s="175"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558</v>
      </c>
      <c r="AT139" s="178" t="s">
        <v>187</v>
      </c>
      <c r="AU139" s="178" t="s">
        <v>86</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558</v>
      </c>
      <c r="BM139" s="178" t="s">
        <v>2388</v>
      </c>
    </row>
    <row r="140" spans="1:65" s="2" customFormat="1" ht="19.5">
      <c r="A140" s="33"/>
      <c r="B140" s="34"/>
      <c r="C140" s="33"/>
      <c r="D140" s="180" t="s">
        <v>194</v>
      </c>
      <c r="E140" s="33"/>
      <c r="F140" s="181" t="s">
        <v>560</v>
      </c>
      <c r="G140" s="33"/>
      <c r="H140" s="33"/>
      <c r="I140" s="102"/>
      <c r="J140" s="33"/>
      <c r="K140" s="33"/>
      <c r="L140" s="34"/>
      <c r="M140" s="182"/>
      <c r="N140" s="183"/>
      <c r="O140" s="59"/>
      <c r="P140" s="59"/>
      <c r="Q140" s="59"/>
      <c r="R140" s="59"/>
      <c r="S140" s="59"/>
      <c r="T140" s="60"/>
      <c r="U140" s="33"/>
      <c r="V140" s="33"/>
      <c r="W140" s="33"/>
      <c r="X140" s="33"/>
      <c r="Y140" s="33"/>
      <c r="Z140" s="33"/>
      <c r="AA140" s="33"/>
      <c r="AB140" s="33"/>
      <c r="AC140" s="33"/>
      <c r="AD140" s="33"/>
      <c r="AE140" s="33"/>
      <c r="AT140" s="18" t="s">
        <v>194</v>
      </c>
      <c r="AU140" s="18" t="s">
        <v>86</v>
      </c>
    </row>
    <row r="141" spans="1:65" s="13" customFormat="1" ht="11.25">
      <c r="B141" s="184"/>
      <c r="D141" s="180" t="s">
        <v>196</v>
      </c>
      <c r="E141" s="185" t="s">
        <v>1</v>
      </c>
      <c r="F141" s="186" t="s">
        <v>2389</v>
      </c>
      <c r="H141" s="187">
        <v>0.31</v>
      </c>
      <c r="I141" s="188"/>
      <c r="L141" s="184"/>
      <c r="M141" s="189"/>
      <c r="N141" s="190"/>
      <c r="O141" s="190"/>
      <c r="P141" s="190"/>
      <c r="Q141" s="190"/>
      <c r="R141" s="190"/>
      <c r="S141" s="190"/>
      <c r="T141" s="191"/>
      <c r="AT141" s="185" t="s">
        <v>196</v>
      </c>
      <c r="AU141" s="185" t="s">
        <v>86</v>
      </c>
      <c r="AV141" s="13" t="s">
        <v>88</v>
      </c>
      <c r="AW141" s="13" t="s">
        <v>36</v>
      </c>
      <c r="AX141" s="13" t="s">
        <v>79</v>
      </c>
      <c r="AY141" s="185" t="s">
        <v>184</v>
      </c>
    </row>
    <row r="142" spans="1:65" s="13" customFormat="1" ht="11.25">
      <c r="B142" s="184"/>
      <c r="D142" s="180" t="s">
        <v>196</v>
      </c>
      <c r="E142" s="185" t="s">
        <v>1</v>
      </c>
      <c r="F142" s="186" t="s">
        <v>2390</v>
      </c>
      <c r="H142" s="187">
        <v>1</v>
      </c>
      <c r="I142" s="188"/>
      <c r="L142" s="184"/>
      <c r="M142" s="189"/>
      <c r="N142" s="190"/>
      <c r="O142" s="190"/>
      <c r="P142" s="190"/>
      <c r="Q142" s="190"/>
      <c r="R142" s="190"/>
      <c r="S142" s="190"/>
      <c r="T142" s="191"/>
      <c r="AT142" s="185" t="s">
        <v>196</v>
      </c>
      <c r="AU142" s="185" t="s">
        <v>86</v>
      </c>
      <c r="AV142" s="13" t="s">
        <v>88</v>
      </c>
      <c r="AW142" s="13" t="s">
        <v>36</v>
      </c>
      <c r="AX142" s="13" t="s">
        <v>79</v>
      </c>
      <c r="AY142" s="185" t="s">
        <v>184</v>
      </c>
    </row>
    <row r="143" spans="1:65" s="14" customFormat="1" ht="11.25">
      <c r="B143" s="192"/>
      <c r="D143" s="180" t="s">
        <v>196</v>
      </c>
      <c r="E143" s="193" t="s">
        <v>1</v>
      </c>
      <c r="F143" s="194" t="s">
        <v>212</v>
      </c>
      <c r="H143" s="195">
        <v>1.31</v>
      </c>
      <c r="I143" s="196"/>
      <c r="L143" s="192"/>
      <c r="M143" s="197"/>
      <c r="N143" s="198"/>
      <c r="O143" s="198"/>
      <c r="P143" s="198"/>
      <c r="Q143" s="198"/>
      <c r="R143" s="198"/>
      <c r="S143" s="198"/>
      <c r="T143" s="199"/>
      <c r="AT143" s="193" t="s">
        <v>196</v>
      </c>
      <c r="AU143" s="193" t="s">
        <v>86</v>
      </c>
      <c r="AV143" s="14" t="s">
        <v>192</v>
      </c>
      <c r="AW143" s="14" t="s">
        <v>36</v>
      </c>
      <c r="AX143" s="14" t="s">
        <v>86</v>
      </c>
      <c r="AY143" s="193" t="s">
        <v>184</v>
      </c>
    </row>
    <row r="144" spans="1:65" s="2" customFormat="1" ht="49.15" customHeight="1">
      <c r="A144" s="33"/>
      <c r="B144" s="166"/>
      <c r="C144" s="167" t="s">
        <v>244</v>
      </c>
      <c r="D144" s="167" t="s">
        <v>187</v>
      </c>
      <c r="E144" s="168" t="s">
        <v>575</v>
      </c>
      <c r="F144" s="169" t="s">
        <v>576</v>
      </c>
      <c r="G144" s="170" t="s">
        <v>216</v>
      </c>
      <c r="H144" s="171">
        <v>5.78</v>
      </c>
      <c r="I144" s="172"/>
      <c r="J144" s="173">
        <f>ROUND(I144*H144,2)</f>
        <v>0</v>
      </c>
      <c r="K144" s="169" t="s">
        <v>191</v>
      </c>
      <c r="L144" s="34"/>
      <c r="M144" s="174" t="s">
        <v>1</v>
      </c>
      <c r="N144" s="175" t="s">
        <v>44</v>
      </c>
      <c r="O144" s="59"/>
      <c r="P144" s="176">
        <f>O144*H144</f>
        <v>0</v>
      </c>
      <c r="Q144" s="176">
        <v>0</v>
      </c>
      <c r="R144" s="176">
        <f>Q144*H144</f>
        <v>0</v>
      </c>
      <c r="S144" s="176">
        <v>0</v>
      </c>
      <c r="T144" s="177">
        <f>S144*H144</f>
        <v>0</v>
      </c>
      <c r="U144" s="33"/>
      <c r="V144" s="33"/>
      <c r="W144" s="33"/>
      <c r="X144" s="33"/>
      <c r="Y144" s="33"/>
      <c r="Z144" s="33"/>
      <c r="AA144" s="33"/>
      <c r="AB144" s="33"/>
      <c r="AC144" s="33"/>
      <c r="AD144" s="33"/>
      <c r="AE144" s="33"/>
      <c r="AR144" s="178" t="s">
        <v>558</v>
      </c>
      <c r="AT144" s="178" t="s">
        <v>187</v>
      </c>
      <c r="AU144" s="178" t="s">
        <v>86</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558</v>
      </c>
      <c r="BM144" s="178" t="s">
        <v>2391</v>
      </c>
    </row>
    <row r="145" spans="1:65" s="2" customFormat="1" ht="19.5">
      <c r="A145" s="33"/>
      <c r="B145" s="34"/>
      <c r="C145" s="33"/>
      <c r="D145" s="180" t="s">
        <v>194</v>
      </c>
      <c r="E145" s="33"/>
      <c r="F145" s="181" t="s">
        <v>560</v>
      </c>
      <c r="G145" s="33"/>
      <c r="H145" s="33"/>
      <c r="I145" s="102"/>
      <c r="J145" s="33"/>
      <c r="K145" s="33"/>
      <c r="L145" s="34"/>
      <c r="M145" s="182"/>
      <c r="N145" s="183"/>
      <c r="O145" s="59"/>
      <c r="P145" s="59"/>
      <c r="Q145" s="59"/>
      <c r="R145" s="59"/>
      <c r="S145" s="59"/>
      <c r="T145" s="60"/>
      <c r="U145" s="33"/>
      <c r="V145" s="33"/>
      <c r="W145" s="33"/>
      <c r="X145" s="33"/>
      <c r="Y145" s="33"/>
      <c r="Z145" s="33"/>
      <c r="AA145" s="33"/>
      <c r="AB145" s="33"/>
      <c r="AC145" s="33"/>
      <c r="AD145" s="33"/>
      <c r="AE145" s="33"/>
      <c r="AT145" s="18" t="s">
        <v>194</v>
      </c>
      <c r="AU145" s="18" t="s">
        <v>86</v>
      </c>
    </row>
    <row r="146" spans="1:65" s="13" customFormat="1" ht="11.25">
      <c r="B146" s="184"/>
      <c r="D146" s="180" t="s">
        <v>196</v>
      </c>
      <c r="E146" s="185" t="s">
        <v>1</v>
      </c>
      <c r="F146" s="186" t="s">
        <v>2392</v>
      </c>
      <c r="H146" s="187">
        <v>5.78</v>
      </c>
      <c r="I146" s="188"/>
      <c r="L146" s="184"/>
      <c r="M146" s="189"/>
      <c r="N146" s="190"/>
      <c r="O146" s="190"/>
      <c r="P146" s="190"/>
      <c r="Q146" s="190"/>
      <c r="R146" s="190"/>
      <c r="S146" s="190"/>
      <c r="T146" s="191"/>
      <c r="AT146" s="185" t="s">
        <v>196</v>
      </c>
      <c r="AU146" s="185" t="s">
        <v>86</v>
      </c>
      <c r="AV146" s="13" t="s">
        <v>88</v>
      </c>
      <c r="AW146" s="13" t="s">
        <v>36</v>
      </c>
      <c r="AX146" s="13" t="s">
        <v>86</v>
      </c>
      <c r="AY146" s="185" t="s">
        <v>184</v>
      </c>
    </row>
    <row r="147" spans="1:65" s="2" customFormat="1" ht="49.15" customHeight="1">
      <c r="A147" s="33"/>
      <c r="B147" s="166"/>
      <c r="C147" s="167" t="s">
        <v>249</v>
      </c>
      <c r="D147" s="167" t="s">
        <v>187</v>
      </c>
      <c r="E147" s="168" t="s">
        <v>1597</v>
      </c>
      <c r="F147" s="169" t="s">
        <v>1598</v>
      </c>
      <c r="G147" s="170" t="s">
        <v>216</v>
      </c>
      <c r="H147" s="171">
        <v>1.57</v>
      </c>
      <c r="I147" s="172"/>
      <c r="J147" s="173">
        <f>ROUND(I147*H147,2)</f>
        <v>0</v>
      </c>
      <c r="K147" s="169" t="s">
        <v>191</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558</v>
      </c>
      <c r="AT147" s="178" t="s">
        <v>187</v>
      </c>
      <c r="AU147" s="178" t="s">
        <v>86</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558</v>
      </c>
      <c r="BM147" s="178" t="s">
        <v>2393</v>
      </c>
    </row>
    <row r="148" spans="1:65" s="2" customFormat="1" ht="19.5">
      <c r="A148" s="33"/>
      <c r="B148" s="34"/>
      <c r="C148" s="33"/>
      <c r="D148" s="180" t="s">
        <v>194</v>
      </c>
      <c r="E148" s="33"/>
      <c r="F148" s="181" t="s">
        <v>560</v>
      </c>
      <c r="G148" s="33"/>
      <c r="H148" s="33"/>
      <c r="I148" s="102"/>
      <c r="J148" s="33"/>
      <c r="K148" s="33"/>
      <c r="L148" s="34"/>
      <c r="M148" s="182"/>
      <c r="N148" s="183"/>
      <c r="O148" s="59"/>
      <c r="P148" s="59"/>
      <c r="Q148" s="59"/>
      <c r="R148" s="59"/>
      <c r="S148" s="59"/>
      <c r="T148" s="60"/>
      <c r="U148" s="33"/>
      <c r="V148" s="33"/>
      <c r="W148" s="33"/>
      <c r="X148" s="33"/>
      <c r="Y148" s="33"/>
      <c r="Z148" s="33"/>
      <c r="AA148" s="33"/>
      <c r="AB148" s="33"/>
      <c r="AC148" s="33"/>
      <c r="AD148" s="33"/>
      <c r="AE148" s="33"/>
      <c r="AT148" s="18" t="s">
        <v>194</v>
      </c>
      <c r="AU148" s="18" t="s">
        <v>86</v>
      </c>
    </row>
    <row r="149" spans="1:65" s="13" customFormat="1" ht="11.25">
      <c r="B149" s="184"/>
      <c r="D149" s="180" t="s">
        <v>196</v>
      </c>
      <c r="E149" s="185" t="s">
        <v>1</v>
      </c>
      <c r="F149" s="186" t="s">
        <v>2394</v>
      </c>
      <c r="H149" s="187">
        <v>1.57</v>
      </c>
      <c r="I149" s="188"/>
      <c r="L149" s="184"/>
      <c r="M149" s="189"/>
      <c r="N149" s="190"/>
      <c r="O149" s="190"/>
      <c r="P149" s="190"/>
      <c r="Q149" s="190"/>
      <c r="R149" s="190"/>
      <c r="S149" s="190"/>
      <c r="T149" s="191"/>
      <c r="AT149" s="185" t="s">
        <v>196</v>
      </c>
      <c r="AU149" s="185" t="s">
        <v>86</v>
      </c>
      <c r="AV149" s="13" t="s">
        <v>88</v>
      </c>
      <c r="AW149" s="13" t="s">
        <v>36</v>
      </c>
      <c r="AX149" s="13" t="s">
        <v>86</v>
      </c>
      <c r="AY149" s="185" t="s">
        <v>184</v>
      </c>
    </row>
    <row r="150" spans="1:65" s="2" customFormat="1" ht="24.2" customHeight="1">
      <c r="A150" s="33"/>
      <c r="B150" s="166"/>
      <c r="C150" s="167" t="s">
        <v>254</v>
      </c>
      <c r="D150" s="167" t="s">
        <v>187</v>
      </c>
      <c r="E150" s="168" t="s">
        <v>626</v>
      </c>
      <c r="F150" s="169" t="s">
        <v>627</v>
      </c>
      <c r="G150" s="170" t="s">
        <v>216</v>
      </c>
      <c r="H150" s="171">
        <v>1.31</v>
      </c>
      <c r="I150" s="172"/>
      <c r="J150" s="173">
        <f>ROUND(I150*H150,2)</f>
        <v>0</v>
      </c>
      <c r="K150" s="169" t="s">
        <v>191</v>
      </c>
      <c r="L150" s="34"/>
      <c r="M150" s="174" t="s">
        <v>1</v>
      </c>
      <c r="N150" s="175" t="s">
        <v>44</v>
      </c>
      <c r="O150" s="59"/>
      <c r="P150" s="176">
        <f>O150*H150</f>
        <v>0</v>
      </c>
      <c r="Q150" s="176">
        <v>0</v>
      </c>
      <c r="R150" s="176">
        <f>Q150*H150</f>
        <v>0</v>
      </c>
      <c r="S150" s="176">
        <v>0</v>
      </c>
      <c r="T150" s="177">
        <f>S150*H150</f>
        <v>0</v>
      </c>
      <c r="U150" s="33"/>
      <c r="V150" s="33"/>
      <c r="W150" s="33"/>
      <c r="X150" s="33"/>
      <c r="Y150" s="33"/>
      <c r="Z150" s="33"/>
      <c r="AA150" s="33"/>
      <c r="AB150" s="33"/>
      <c r="AC150" s="33"/>
      <c r="AD150" s="33"/>
      <c r="AE150" s="33"/>
      <c r="AR150" s="178" t="s">
        <v>558</v>
      </c>
      <c r="AT150" s="178" t="s">
        <v>187</v>
      </c>
      <c r="AU150" s="178" t="s">
        <v>86</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558</v>
      </c>
      <c r="BM150" s="178" t="s">
        <v>2395</v>
      </c>
    </row>
    <row r="151" spans="1:65" s="13" customFormat="1" ht="11.25">
      <c r="B151" s="184"/>
      <c r="D151" s="180" t="s">
        <v>196</v>
      </c>
      <c r="E151" s="185" t="s">
        <v>1</v>
      </c>
      <c r="F151" s="186" t="s">
        <v>2389</v>
      </c>
      <c r="H151" s="187">
        <v>0.31</v>
      </c>
      <c r="I151" s="188"/>
      <c r="L151" s="184"/>
      <c r="M151" s="189"/>
      <c r="N151" s="190"/>
      <c r="O151" s="190"/>
      <c r="P151" s="190"/>
      <c r="Q151" s="190"/>
      <c r="R151" s="190"/>
      <c r="S151" s="190"/>
      <c r="T151" s="191"/>
      <c r="AT151" s="185" t="s">
        <v>196</v>
      </c>
      <c r="AU151" s="185" t="s">
        <v>86</v>
      </c>
      <c r="AV151" s="13" t="s">
        <v>88</v>
      </c>
      <c r="AW151" s="13" t="s">
        <v>36</v>
      </c>
      <c r="AX151" s="13" t="s">
        <v>79</v>
      </c>
      <c r="AY151" s="185" t="s">
        <v>184</v>
      </c>
    </row>
    <row r="152" spans="1:65" s="13" customFormat="1" ht="11.25">
      <c r="B152" s="184"/>
      <c r="D152" s="180" t="s">
        <v>196</v>
      </c>
      <c r="E152" s="185" t="s">
        <v>1</v>
      </c>
      <c r="F152" s="186" t="s">
        <v>2390</v>
      </c>
      <c r="H152" s="187">
        <v>1</v>
      </c>
      <c r="I152" s="188"/>
      <c r="L152" s="184"/>
      <c r="M152" s="189"/>
      <c r="N152" s="190"/>
      <c r="O152" s="190"/>
      <c r="P152" s="190"/>
      <c r="Q152" s="190"/>
      <c r="R152" s="190"/>
      <c r="S152" s="190"/>
      <c r="T152" s="191"/>
      <c r="AT152" s="185" t="s">
        <v>196</v>
      </c>
      <c r="AU152" s="185" t="s">
        <v>86</v>
      </c>
      <c r="AV152" s="13" t="s">
        <v>88</v>
      </c>
      <c r="AW152" s="13" t="s">
        <v>36</v>
      </c>
      <c r="AX152" s="13" t="s">
        <v>79</v>
      </c>
      <c r="AY152" s="185" t="s">
        <v>184</v>
      </c>
    </row>
    <row r="153" spans="1:65" s="14" customFormat="1" ht="11.25">
      <c r="B153" s="192"/>
      <c r="D153" s="180" t="s">
        <v>196</v>
      </c>
      <c r="E153" s="193" t="s">
        <v>1</v>
      </c>
      <c r="F153" s="194" t="s">
        <v>212</v>
      </c>
      <c r="H153" s="195">
        <v>1.31</v>
      </c>
      <c r="I153" s="196"/>
      <c r="L153" s="192"/>
      <c r="M153" s="197"/>
      <c r="N153" s="198"/>
      <c r="O153" s="198"/>
      <c r="P153" s="198"/>
      <c r="Q153" s="198"/>
      <c r="R153" s="198"/>
      <c r="S153" s="198"/>
      <c r="T153" s="199"/>
      <c r="AT153" s="193" t="s">
        <v>196</v>
      </c>
      <c r="AU153" s="193" t="s">
        <v>86</v>
      </c>
      <c r="AV153" s="14" t="s">
        <v>192</v>
      </c>
      <c r="AW153" s="14" t="s">
        <v>36</v>
      </c>
      <c r="AX153" s="14" t="s">
        <v>86</v>
      </c>
      <c r="AY153" s="193" t="s">
        <v>184</v>
      </c>
    </row>
    <row r="154" spans="1:65" s="2" customFormat="1" ht="24.2" customHeight="1">
      <c r="A154" s="33"/>
      <c r="B154" s="166"/>
      <c r="C154" s="167" t="s">
        <v>262</v>
      </c>
      <c r="D154" s="167" t="s">
        <v>187</v>
      </c>
      <c r="E154" s="168" t="s">
        <v>892</v>
      </c>
      <c r="F154" s="169" t="s">
        <v>893</v>
      </c>
      <c r="G154" s="170" t="s">
        <v>216</v>
      </c>
      <c r="H154" s="171">
        <v>1.31</v>
      </c>
      <c r="I154" s="172"/>
      <c r="J154" s="173">
        <f>ROUND(I154*H154,2)</f>
        <v>0</v>
      </c>
      <c r="K154" s="169" t="s">
        <v>191</v>
      </c>
      <c r="L154" s="34"/>
      <c r="M154" s="233" t="s">
        <v>1</v>
      </c>
      <c r="N154" s="234" t="s">
        <v>44</v>
      </c>
      <c r="O154" s="223"/>
      <c r="P154" s="235">
        <f>O154*H154</f>
        <v>0</v>
      </c>
      <c r="Q154" s="235">
        <v>0</v>
      </c>
      <c r="R154" s="235">
        <f>Q154*H154</f>
        <v>0</v>
      </c>
      <c r="S154" s="235">
        <v>0</v>
      </c>
      <c r="T154" s="236">
        <f>S154*H154</f>
        <v>0</v>
      </c>
      <c r="U154" s="33"/>
      <c r="V154" s="33"/>
      <c r="W154" s="33"/>
      <c r="X154" s="33"/>
      <c r="Y154" s="33"/>
      <c r="Z154" s="33"/>
      <c r="AA154" s="33"/>
      <c r="AB154" s="33"/>
      <c r="AC154" s="33"/>
      <c r="AD154" s="33"/>
      <c r="AE154" s="33"/>
      <c r="AR154" s="178" t="s">
        <v>558</v>
      </c>
      <c r="AT154" s="178" t="s">
        <v>187</v>
      </c>
      <c r="AU154" s="178" t="s">
        <v>86</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558</v>
      </c>
      <c r="BM154" s="178" t="s">
        <v>2396</v>
      </c>
    </row>
    <row r="155" spans="1:65" s="2" customFormat="1" ht="6.95" customHeight="1">
      <c r="A155" s="33"/>
      <c r="B155" s="48"/>
      <c r="C155" s="49"/>
      <c r="D155" s="49"/>
      <c r="E155" s="49"/>
      <c r="F155" s="49"/>
      <c r="G155" s="49"/>
      <c r="H155" s="49"/>
      <c r="I155" s="126"/>
      <c r="J155" s="49"/>
      <c r="K155" s="49"/>
      <c r="L155" s="34"/>
      <c r="M155" s="33"/>
      <c r="O155" s="33"/>
      <c r="P155" s="33"/>
      <c r="Q155" s="33"/>
      <c r="R155" s="33"/>
      <c r="S155" s="33"/>
      <c r="T155" s="33"/>
      <c r="U155" s="33"/>
      <c r="V155" s="33"/>
      <c r="W155" s="33"/>
      <c r="X155" s="33"/>
      <c r="Y155" s="33"/>
      <c r="Z155" s="33"/>
      <c r="AA155" s="33"/>
      <c r="AB155" s="33"/>
      <c r="AC155" s="33"/>
      <c r="AD155" s="33"/>
      <c r="AE155" s="33"/>
    </row>
  </sheetData>
  <autoFilter ref="C122:K15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93</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158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160</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ROUND((SUM(BE123:BE424)),  2)</f>
        <v>0</v>
      </c>
      <c r="G35" s="33"/>
      <c r="H35" s="33"/>
      <c r="I35" s="113">
        <v>0.21</v>
      </c>
      <c r="J35" s="112">
        <f>ROUND(((SUM(BE123:BE424))*I35),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ROUND((SUM(BF123:BF424)),  2)</f>
        <v>0</v>
      </c>
      <c r="G36" s="33"/>
      <c r="H36" s="33"/>
      <c r="I36" s="113">
        <v>0.15</v>
      </c>
      <c r="J36" s="112">
        <f>ROUND(((SUM(BF123:BF424))*I36),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ROUND((SUM(BG123:BG424)),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ROUND((SUM(BH123:BH424)),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ROUND((SUM(BI123:BI424)),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158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01.01 - Železniční svršek a spodek</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J336</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158</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01.01 - Železniční svršek a spodek</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P124+P336</f>
        <v>0</v>
      </c>
      <c r="Q123" s="67"/>
      <c r="R123" s="150">
        <f>R124+R336</f>
        <v>4553.2612200000003</v>
      </c>
      <c r="S123" s="67"/>
      <c r="T123" s="151">
        <f>T124+T336</f>
        <v>0</v>
      </c>
      <c r="U123" s="33"/>
      <c r="V123" s="33"/>
      <c r="W123" s="33"/>
      <c r="X123" s="33"/>
      <c r="Y123" s="33"/>
      <c r="Z123" s="33"/>
      <c r="AA123" s="33"/>
      <c r="AB123" s="33"/>
      <c r="AC123" s="33"/>
      <c r="AD123" s="33"/>
      <c r="AE123" s="33"/>
      <c r="AT123" s="18" t="s">
        <v>78</v>
      </c>
      <c r="AU123" s="18" t="s">
        <v>165</v>
      </c>
      <c r="BK123" s="152">
        <f>BK124+BK336</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4553.2612200000003</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SUM(P126:P335)</f>
        <v>0</v>
      </c>
      <c r="Q125" s="159"/>
      <c r="R125" s="160">
        <f>SUM(R126:R335)</f>
        <v>4553.2612200000003</v>
      </c>
      <c r="S125" s="159"/>
      <c r="T125" s="161">
        <f>SUM(T126:T335)</f>
        <v>0</v>
      </c>
      <c r="AR125" s="154" t="s">
        <v>86</v>
      </c>
      <c r="AT125" s="162" t="s">
        <v>78</v>
      </c>
      <c r="AU125" s="162" t="s">
        <v>86</v>
      </c>
      <c r="AY125" s="154" t="s">
        <v>184</v>
      </c>
      <c r="BK125" s="163">
        <f>SUM(BK126:BK335)</f>
        <v>0</v>
      </c>
    </row>
    <row r="126" spans="1:65" s="2" customFormat="1" ht="24.2" customHeight="1">
      <c r="A126" s="33"/>
      <c r="B126" s="166"/>
      <c r="C126" s="167" t="s">
        <v>86</v>
      </c>
      <c r="D126" s="167" t="s">
        <v>187</v>
      </c>
      <c r="E126" s="168" t="s">
        <v>188</v>
      </c>
      <c r="F126" s="169" t="s">
        <v>189</v>
      </c>
      <c r="G126" s="170" t="s">
        <v>190</v>
      </c>
      <c r="H126" s="171">
        <v>4.0519999999999996</v>
      </c>
      <c r="I126" s="172"/>
      <c r="J126" s="173">
        <f>ROUND(I126*H126,2)</f>
        <v>0</v>
      </c>
      <c r="K126" s="169" t="s">
        <v>191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193</v>
      </c>
    </row>
    <row r="127" spans="1:65" s="2" customFormat="1" ht="19.5">
      <c r="A127" s="33"/>
      <c r="B127" s="34"/>
      <c r="C127" s="33"/>
      <c r="D127" s="180" t="s">
        <v>194</v>
      </c>
      <c r="E127" s="33"/>
      <c r="F127" s="181" t="s">
        <v>195</v>
      </c>
      <c r="G127" s="33"/>
      <c r="H127" s="33"/>
      <c r="I127" s="102"/>
      <c r="J127" s="33"/>
      <c r="K127" s="33"/>
      <c r="L127" s="34"/>
      <c r="M127" s="182"/>
      <c r="N127" s="183"/>
      <c r="O127" s="59"/>
      <c r="P127" s="59"/>
      <c r="Q127" s="59"/>
      <c r="R127" s="59"/>
      <c r="S127" s="59"/>
      <c r="T127" s="60"/>
      <c r="U127" s="33"/>
      <c r="V127" s="33"/>
      <c r="W127" s="33"/>
      <c r="X127" s="33"/>
      <c r="Y127" s="33"/>
      <c r="Z127" s="33"/>
      <c r="AA127" s="33"/>
      <c r="AB127" s="33"/>
      <c r="AC127" s="33"/>
      <c r="AD127" s="33"/>
      <c r="AE127" s="33"/>
      <c r="AT127" s="18" t="s">
        <v>194</v>
      </c>
      <c r="AU127" s="18" t="s">
        <v>88</v>
      </c>
    </row>
    <row r="128" spans="1:65" s="13" customFormat="1" ht="11.25">
      <c r="B128" s="184"/>
      <c r="D128" s="180" t="s">
        <v>196</v>
      </c>
      <c r="E128" s="185" t="s">
        <v>1</v>
      </c>
      <c r="F128" s="186" t="s">
        <v>197</v>
      </c>
      <c r="H128" s="187">
        <v>4.0519999999999996</v>
      </c>
      <c r="I128" s="188"/>
      <c r="L128" s="184"/>
      <c r="M128" s="189"/>
      <c r="N128" s="190"/>
      <c r="O128" s="190"/>
      <c r="P128" s="190"/>
      <c r="Q128" s="190"/>
      <c r="R128" s="190"/>
      <c r="S128" s="190"/>
      <c r="T128" s="191"/>
      <c r="AT128" s="185" t="s">
        <v>196</v>
      </c>
      <c r="AU128" s="185" t="s">
        <v>88</v>
      </c>
      <c r="AV128" s="13" t="s">
        <v>88</v>
      </c>
      <c r="AW128" s="13" t="s">
        <v>36</v>
      </c>
      <c r="AX128" s="13" t="s">
        <v>86</v>
      </c>
      <c r="AY128" s="185" t="s">
        <v>184</v>
      </c>
    </row>
    <row r="129" spans="1:65" s="2" customFormat="1" ht="24.2" customHeight="1">
      <c r="A129" s="33"/>
      <c r="B129" s="166"/>
      <c r="C129" s="167" t="s">
        <v>88</v>
      </c>
      <c r="D129" s="167" t="s">
        <v>187</v>
      </c>
      <c r="E129" s="168" t="s">
        <v>198</v>
      </c>
      <c r="F129" s="169" t="s">
        <v>199</v>
      </c>
      <c r="G129" s="170" t="s">
        <v>200</v>
      </c>
      <c r="H129" s="171">
        <v>1500</v>
      </c>
      <c r="I129" s="172"/>
      <c r="J129" s="173">
        <f>ROUND(I129*H129,2)</f>
        <v>0</v>
      </c>
      <c r="K129" s="169" t="s">
        <v>191</v>
      </c>
      <c r="L129" s="34"/>
      <c r="M129" s="174" t="s">
        <v>1</v>
      </c>
      <c r="N129" s="175" t="s">
        <v>44</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192</v>
      </c>
      <c r="AT129" s="178" t="s">
        <v>187</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201</v>
      </c>
    </row>
    <row r="130" spans="1:65" s="2" customFormat="1" ht="24.2" customHeight="1">
      <c r="A130" s="33"/>
      <c r="B130" s="166"/>
      <c r="C130" s="167" t="s">
        <v>102</v>
      </c>
      <c r="D130" s="167" t="s">
        <v>187</v>
      </c>
      <c r="E130" s="168" t="s">
        <v>202</v>
      </c>
      <c r="F130" s="169" t="s">
        <v>203</v>
      </c>
      <c r="G130" s="170" t="s">
        <v>200</v>
      </c>
      <c r="H130" s="171">
        <v>1502.566</v>
      </c>
      <c r="I130" s="172"/>
      <c r="J130" s="173">
        <f>ROUND(I130*H130,2)</f>
        <v>0</v>
      </c>
      <c r="K130" s="169" t="s">
        <v>191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204</v>
      </c>
    </row>
    <row r="131" spans="1:65" s="13" customFormat="1" ht="22.5">
      <c r="B131" s="184"/>
      <c r="D131" s="180" t="s">
        <v>196</v>
      </c>
      <c r="E131" s="185" t="s">
        <v>1</v>
      </c>
      <c r="F131" s="186" t="s">
        <v>205</v>
      </c>
      <c r="H131" s="187">
        <v>1502.566</v>
      </c>
      <c r="I131" s="188"/>
      <c r="L131" s="184"/>
      <c r="M131" s="189"/>
      <c r="N131" s="190"/>
      <c r="O131" s="190"/>
      <c r="P131" s="190"/>
      <c r="Q131" s="190"/>
      <c r="R131" s="190"/>
      <c r="S131" s="190"/>
      <c r="T131" s="191"/>
      <c r="AT131" s="185" t="s">
        <v>196</v>
      </c>
      <c r="AU131" s="185" t="s">
        <v>88</v>
      </c>
      <c r="AV131" s="13" t="s">
        <v>88</v>
      </c>
      <c r="AW131" s="13" t="s">
        <v>36</v>
      </c>
      <c r="AX131" s="13" t="s">
        <v>86</v>
      </c>
      <c r="AY131" s="185" t="s">
        <v>184</v>
      </c>
    </row>
    <row r="132" spans="1:65" s="2" customFormat="1" ht="24.2" customHeight="1">
      <c r="A132" s="33"/>
      <c r="B132" s="166"/>
      <c r="C132" s="167" t="s">
        <v>192</v>
      </c>
      <c r="D132" s="167" t="s">
        <v>187</v>
      </c>
      <c r="E132" s="168" t="s">
        <v>206</v>
      </c>
      <c r="F132" s="169" t="s">
        <v>207</v>
      </c>
      <c r="G132" s="170" t="s">
        <v>200</v>
      </c>
      <c r="H132" s="171">
        <v>175.09</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208</v>
      </c>
    </row>
    <row r="133" spans="1:65" s="13" customFormat="1" ht="11.25">
      <c r="B133" s="184"/>
      <c r="D133" s="180" t="s">
        <v>196</v>
      </c>
      <c r="E133" s="185" t="s">
        <v>1</v>
      </c>
      <c r="F133" s="186" t="s">
        <v>209</v>
      </c>
      <c r="H133" s="187">
        <v>118.29</v>
      </c>
      <c r="I133" s="188"/>
      <c r="L133" s="184"/>
      <c r="M133" s="189"/>
      <c r="N133" s="190"/>
      <c r="O133" s="190"/>
      <c r="P133" s="190"/>
      <c r="Q133" s="190"/>
      <c r="R133" s="190"/>
      <c r="S133" s="190"/>
      <c r="T133" s="191"/>
      <c r="AT133" s="185" t="s">
        <v>196</v>
      </c>
      <c r="AU133" s="185" t="s">
        <v>88</v>
      </c>
      <c r="AV133" s="13" t="s">
        <v>88</v>
      </c>
      <c r="AW133" s="13" t="s">
        <v>36</v>
      </c>
      <c r="AX133" s="13" t="s">
        <v>79</v>
      </c>
      <c r="AY133" s="185" t="s">
        <v>184</v>
      </c>
    </row>
    <row r="134" spans="1:65" s="13" customFormat="1" ht="11.25">
      <c r="B134" s="184"/>
      <c r="D134" s="180" t="s">
        <v>196</v>
      </c>
      <c r="E134" s="185" t="s">
        <v>1</v>
      </c>
      <c r="F134" s="186" t="s">
        <v>210</v>
      </c>
      <c r="H134" s="187">
        <v>1.8</v>
      </c>
      <c r="I134" s="188"/>
      <c r="L134" s="184"/>
      <c r="M134" s="189"/>
      <c r="N134" s="190"/>
      <c r="O134" s="190"/>
      <c r="P134" s="190"/>
      <c r="Q134" s="190"/>
      <c r="R134" s="190"/>
      <c r="S134" s="190"/>
      <c r="T134" s="191"/>
      <c r="AT134" s="185" t="s">
        <v>196</v>
      </c>
      <c r="AU134" s="185" t="s">
        <v>88</v>
      </c>
      <c r="AV134" s="13" t="s">
        <v>88</v>
      </c>
      <c r="AW134" s="13" t="s">
        <v>36</v>
      </c>
      <c r="AX134" s="13" t="s">
        <v>79</v>
      </c>
      <c r="AY134" s="185" t="s">
        <v>184</v>
      </c>
    </row>
    <row r="135" spans="1:65" s="13" customFormat="1" ht="11.25">
      <c r="B135" s="184"/>
      <c r="D135" s="180" t="s">
        <v>196</v>
      </c>
      <c r="E135" s="185" t="s">
        <v>1</v>
      </c>
      <c r="F135" s="186" t="s">
        <v>211</v>
      </c>
      <c r="H135" s="187">
        <v>55</v>
      </c>
      <c r="I135" s="188"/>
      <c r="L135" s="184"/>
      <c r="M135" s="189"/>
      <c r="N135" s="190"/>
      <c r="O135" s="190"/>
      <c r="P135" s="190"/>
      <c r="Q135" s="190"/>
      <c r="R135" s="190"/>
      <c r="S135" s="190"/>
      <c r="T135" s="191"/>
      <c r="AT135" s="185" t="s">
        <v>196</v>
      </c>
      <c r="AU135" s="185" t="s">
        <v>88</v>
      </c>
      <c r="AV135" s="13" t="s">
        <v>88</v>
      </c>
      <c r="AW135" s="13" t="s">
        <v>36</v>
      </c>
      <c r="AX135" s="13" t="s">
        <v>79</v>
      </c>
      <c r="AY135" s="185" t="s">
        <v>184</v>
      </c>
    </row>
    <row r="136" spans="1:65" s="14" customFormat="1" ht="11.25">
      <c r="B136" s="192"/>
      <c r="D136" s="180" t="s">
        <v>196</v>
      </c>
      <c r="E136" s="193" t="s">
        <v>1</v>
      </c>
      <c r="F136" s="194" t="s">
        <v>212</v>
      </c>
      <c r="H136" s="195">
        <v>175.09</v>
      </c>
      <c r="I136" s="196"/>
      <c r="L136" s="192"/>
      <c r="M136" s="197"/>
      <c r="N136" s="198"/>
      <c r="O136" s="198"/>
      <c r="P136" s="198"/>
      <c r="Q136" s="198"/>
      <c r="R136" s="198"/>
      <c r="S136" s="198"/>
      <c r="T136" s="199"/>
      <c r="AT136" s="193" t="s">
        <v>196</v>
      </c>
      <c r="AU136" s="193" t="s">
        <v>88</v>
      </c>
      <c r="AV136" s="14" t="s">
        <v>192</v>
      </c>
      <c r="AW136" s="14" t="s">
        <v>36</v>
      </c>
      <c r="AX136" s="14" t="s">
        <v>86</v>
      </c>
      <c r="AY136" s="193" t="s">
        <v>184</v>
      </c>
    </row>
    <row r="137" spans="1:65" s="2" customFormat="1" ht="24.2" customHeight="1">
      <c r="A137" s="33"/>
      <c r="B137" s="166"/>
      <c r="C137" s="200" t="s">
        <v>185</v>
      </c>
      <c r="D137" s="200" t="s">
        <v>213</v>
      </c>
      <c r="E137" s="201" t="s">
        <v>214</v>
      </c>
      <c r="F137" s="202" t="s">
        <v>215</v>
      </c>
      <c r="G137" s="203" t="s">
        <v>216</v>
      </c>
      <c r="H137" s="204">
        <v>14.007</v>
      </c>
      <c r="I137" s="205"/>
      <c r="J137" s="206">
        <f>ROUND(I137*H137,2)</f>
        <v>0</v>
      </c>
      <c r="K137" s="202" t="s">
        <v>191</v>
      </c>
      <c r="L137" s="207"/>
      <c r="M137" s="208" t="s">
        <v>1</v>
      </c>
      <c r="N137" s="209" t="s">
        <v>44</v>
      </c>
      <c r="O137" s="59"/>
      <c r="P137" s="176">
        <f>O137*H137</f>
        <v>0</v>
      </c>
      <c r="Q137" s="176">
        <v>1</v>
      </c>
      <c r="R137" s="176">
        <f>Q137*H137</f>
        <v>14.007</v>
      </c>
      <c r="S137" s="176">
        <v>0</v>
      </c>
      <c r="T137" s="177">
        <f>S137*H137</f>
        <v>0</v>
      </c>
      <c r="U137" s="33"/>
      <c r="V137" s="33"/>
      <c r="W137" s="33"/>
      <c r="X137" s="33"/>
      <c r="Y137" s="33"/>
      <c r="Z137" s="33"/>
      <c r="AA137" s="33"/>
      <c r="AB137" s="33"/>
      <c r="AC137" s="33"/>
      <c r="AD137" s="33"/>
      <c r="AE137" s="33"/>
      <c r="AR137" s="178" t="s">
        <v>217</v>
      </c>
      <c r="AT137" s="178" t="s">
        <v>213</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218</v>
      </c>
    </row>
    <row r="138" spans="1:65" s="13" customFormat="1" ht="11.25">
      <c r="B138" s="184"/>
      <c r="D138" s="180" t="s">
        <v>196</v>
      </c>
      <c r="E138" s="185" t="s">
        <v>1</v>
      </c>
      <c r="F138" s="186" t="s">
        <v>219</v>
      </c>
      <c r="H138" s="187">
        <v>14.007</v>
      </c>
      <c r="I138" s="188"/>
      <c r="L138" s="184"/>
      <c r="M138" s="189"/>
      <c r="N138" s="190"/>
      <c r="O138" s="190"/>
      <c r="P138" s="190"/>
      <c r="Q138" s="190"/>
      <c r="R138" s="190"/>
      <c r="S138" s="190"/>
      <c r="T138" s="191"/>
      <c r="AT138" s="185" t="s">
        <v>196</v>
      </c>
      <c r="AU138" s="185" t="s">
        <v>88</v>
      </c>
      <c r="AV138" s="13" t="s">
        <v>88</v>
      </c>
      <c r="AW138" s="13" t="s">
        <v>36</v>
      </c>
      <c r="AX138" s="13" t="s">
        <v>86</v>
      </c>
      <c r="AY138" s="185" t="s">
        <v>184</v>
      </c>
    </row>
    <row r="139" spans="1:65" s="2" customFormat="1" ht="24.2" customHeight="1">
      <c r="A139" s="33"/>
      <c r="B139" s="166"/>
      <c r="C139" s="200" t="s">
        <v>220</v>
      </c>
      <c r="D139" s="200" t="s">
        <v>213</v>
      </c>
      <c r="E139" s="201" t="s">
        <v>221</v>
      </c>
      <c r="F139" s="202" t="s">
        <v>222</v>
      </c>
      <c r="G139" s="203" t="s">
        <v>216</v>
      </c>
      <c r="H139" s="204">
        <v>14.007</v>
      </c>
      <c r="I139" s="205"/>
      <c r="J139" s="206">
        <f>ROUND(I139*H139,2)</f>
        <v>0</v>
      </c>
      <c r="K139" s="202" t="s">
        <v>191</v>
      </c>
      <c r="L139" s="207"/>
      <c r="M139" s="208" t="s">
        <v>1</v>
      </c>
      <c r="N139" s="209" t="s">
        <v>44</v>
      </c>
      <c r="O139" s="59"/>
      <c r="P139" s="176">
        <f>O139*H139</f>
        <v>0</v>
      </c>
      <c r="Q139" s="176">
        <v>1</v>
      </c>
      <c r="R139" s="176">
        <f>Q139*H139</f>
        <v>14.007</v>
      </c>
      <c r="S139" s="176">
        <v>0</v>
      </c>
      <c r="T139" s="177">
        <f>S139*H139</f>
        <v>0</v>
      </c>
      <c r="U139" s="33"/>
      <c r="V139" s="33"/>
      <c r="W139" s="33"/>
      <c r="X139" s="33"/>
      <c r="Y139" s="33"/>
      <c r="Z139" s="33"/>
      <c r="AA139" s="33"/>
      <c r="AB139" s="33"/>
      <c r="AC139" s="33"/>
      <c r="AD139" s="33"/>
      <c r="AE139" s="33"/>
      <c r="AR139" s="178" t="s">
        <v>217</v>
      </c>
      <c r="AT139" s="178" t="s">
        <v>213</v>
      </c>
      <c r="AU139" s="178" t="s">
        <v>88</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192</v>
      </c>
      <c r="BM139" s="178" t="s">
        <v>223</v>
      </c>
    </row>
    <row r="140" spans="1:65" s="13" customFormat="1" ht="11.25">
      <c r="B140" s="184"/>
      <c r="D140" s="180" t="s">
        <v>196</v>
      </c>
      <c r="E140" s="185" t="s">
        <v>1</v>
      </c>
      <c r="F140" s="186" t="s">
        <v>224</v>
      </c>
      <c r="H140" s="187">
        <v>14.007</v>
      </c>
      <c r="I140" s="188"/>
      <c r="L140" s="184"/>
      <c r="M140" s="189"/>
      <c r="N140" s="190"/>
      <c r="O140" s="190"/>
      <c r="P140" s="190"/>
      <c r="Q140" s="190"/>
      <c r="R140" s="190"/>
      <c r="S140" s="190"/>
      <c r="T140" s="191"/>
      <c r="AT140" s="185" t="s">
        <v>196</v>
      </c>
      <c r="AU140" s="185" t="s">
        <v>88</v>
      </c>
      <c r="AV140" s="13" t="s">
        <v>88</v>
      </c>
      <c r="AW140" s="13" t="s">
        <v>36</v>
      </c>
      <c r="AX140" s="13" t="s">
        <v>86</v>
      </c>
      <c r="AY140" s="185" t="s">
        <v>184</v>
      </c>
    </row>
    <row r="141" spans="1:65" s="2" customFormat="1" ht="24.2" customHeight="1">
      <c r="A141" s="33"/>
      <c r="B141" s="166"/>
      <c r="C141" s="167" t="s">
        <v>225</v>
      </c>
      <c r="D141" s="167" t="s">
        <v>187</v>
      </c>
      <c r="E141" s="168" t="s">
        <v>226</v>
      </c>
      <c r="F141" s="169" t="s">
        <v>227</v>
      </c>
      <c r="G141" s="170" t="s">
        <v>228</v>
      </c>
      <c r="H141" s="171">
        <v>343</v>
      </c>
      <c r="I141" s="172"/>
      <c r="J141" s="173">
        <f>ROUND(I141*H141,2)</f>
        <v>0</v>
      </c>
      <c r="K141" s="169" t="s">
        <v>191</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229</v>
      </c>
    </row>
    <row r="142" spans="1:65" s="2" customFormat="1" ht="24.2" customHeight="1">
      <c r="A142" s="33"/>
      <c r="B142" s="166"/>
      <c r="C142" s="167" t="s">
        <v>217</v>
      </c>
      <c r="D142" s="167" t="s">
        <v>187</v>
      </c>
      <c r="E142" s="168" t="s">
        <v>230</v>
      </c>
      <c r="F142" s="169" t="s">
        <v>231</v>
      </c>
      <c r="G142" s="170" t="s">
        <v>228</v>
      </c>
      <c r="H142" s="171">
        <v>343</v>
      </c>
      <c r="I142" s="172"/>
      <c r="J142" s="173">
        <f>ROUND(I142*H142,2)</f>
        <v>0</v>
      </c>
      <c r="K142" s="169" t="s">
        <v>191</v>
      </c>
      <c r="L142" s="34"/>
      <c r="M142" s="174" t="s">
        <v>1</v>
      </c>
      <c r="N142" s="175" t="s">
        <v>44</v>
      </c>
      <c r="O142" s="59"/>
      <c r="P142" s="176">
        <f>O142*H142</f>
        <v>0</v>
      </c>
      <c r="Q142" s="176">
        <v>0</v>
      </c>
      <c r="R142" s="176">
        <f>Q142*H142</f>
        <v>0</v>
      </c>
      <c r="S142" s="176">
        <v>0</v>
      </c>
      <c r="T142" s="177">
        <f>S142*H142</f>
        <v>0</v>
      </c>
      <c r="U142" s="33"/>
      <c r="V142" s="33"/>
      <c r="W142" s="33"/>
      <c r="X142" s="33"/>
      <c r="Y142" s="33"/>
      <c r="Z142" s="33"/>
      <c r="AA142" s="33"/>
      <c r="AB142" s="33"/>
      <c r="AC142" s="33"/>
      <c r="AD142" s="33"/>
      <c r="AE142" s="33"/>
      <c r="AR142" s="178" t="s">
        <v>192</v>
      </c>
      <c r="AT142" s="178" t="s">
        <v>187</v>
      </c>
      <c r="AU142" s="178" t="s">
        <v>88</v>
      </c>
      <c r="AY142" s="18" t="s">
        <v>184</v>
      </c>
      <c r="BE142" s="179">
        <f>IF(N142="základní",J142,0)</f>
        <v>0</v>
      </c>
      <c r="BF142" s="179">
        <f>IF(N142="snížená",J142,0)</f>
        <v>0</v>
      </c>
      <c r="BG142" s="179">
        <f>IF(N142="zákl. přenesená",J142,0)</f>
        <v>0</v>
      </c>
      <c r="BH142" s="179">
        <f>IF(N142="sníž. přenesená",J142,0)</f>
        <v>0</v>
      </c>
      <c r="BI142" s="179">
        <f>IF(N142="nulová",J142,0)</f>
        <v>0</v>
      </c>
      <c r="BJ142" s="18" t="s">
        <v>86</v>
      </c>
      <c r="BK142" s="179">
        <f>ROUND(I142*H142,2)</f>
        <v>0</v>
      </c>
      <c r="BL142" s="18" t="s">
        <v>192</v>
      </c>
      <c r="BM142" s="178" t="s">
        <v>232</v>
      </c>
    </row>
    <row r="143" spans="1:65" s="2" customFormat="1" ht="24.2" customHeight="1">
      <c r="A143" s="33"/>
      <c r="B143" s="166"/>
      <c r="C143" s="200" t="s">
        <v>233</v>
      </c>
      <c r="D143" s="200" t="s">
        <v>213</v>
      </c>
      <c r="E143" s="201" t="s">
        <v>234</v>
      </c>
      <c r="F143" s="202" t="s">
        <v>235</v>
      </c>
      <c r="G143" s="203" t="s">
        <v>216</v>
      </c>
      <c r="H143" s="204">
        <v>4512.768</v>
      </c>
      <c r="I143" s="205"/>
      <c r="J143" s="206">
        <f>ROUND(I143*H143,2)</f>
        <v>0</v>
      </c>
      <c r="K143" s="202" t="s">
        <v>191</v>
      </c>
      <c r="L143" s="207"/>
      <c r="M143" s="208" t="s">
        <v>1</v>
      </c>
      <c r="N143" s="209" t="s">
        <v>44</v>
      </c>
      <c r="O143" s="59"/>
      <c r="P143" s="176">
        <f>O143*H143</f>
        <v>0</v>
      </c>
      <c r="Q143" s="176">
        <v>1</v>
      </c>
      <c r="R143" s="176">
        <f>Q143*H143</f>
        <v>4512.768</v>
      </c>
      <c r="S143" s="176">
        <v>0</v>
      </c>
      <c r="T143" s="177">
        <f>S143*H143</f>
        <v>0</v>
      </c>
      <c r="U143" s="33"/>
      <c r="V143" s="33"/>
      <c r="W143" s="33"/>
      <c r="X143" s="33"/>
      <c r="Y143" s="33"/>
      <c r="Z143" s="33"/>
      <c r="AA143" s="33"/>
      <c r="AB143" s="33"/>
      <c r="AC143" s="33"/>
      <c r="AD143" s="33"/>
      <c r="AE143" s="33"/>
      <c r="AR143" s="178" t="s">
        <v>217</v>
      </c>
      <c r="AT143" s="178" t="s">
        <v>213</v>
      </c>
      <c r="AU143" s="178" t="s">
        <v>88</v>
      </c>
      <c r="AY143" s="18" t="s">
        <v>184</v>
      </c>
      <c r="BE143" s="179">
        <f>IF(N143="základní",J143,0)</f>
        <v>0</v>
      </c>
      <c r="BF143" s="179">
        <f>IF(N143="snížená",J143,0)</f>
        <v>0</v>
      </c>
      <c r="BG143" s="179">
        <f>IF(N143="zákl. přenesená",J143,0)</f>
        <v>0</v>
      </c>
      <c r="BH143" s="179">
        <f>IF(N143="sníž. přenesená",J143,0)</f>
        <v>0</v>
      </c>
      <c r="BI143" s="179">
        <f>IF(N143="nulová",J143,0)</f>
        <v>0</v>
      </c>
      <c r="BJ143" s="18" t="s">
        <v>86</v>
      </c>
      <c r="BK143" s="179">
        <f>ROUND(I143*H143,2)</f>
        <v>0</v>
      </c>
      <c r="BL143" s="18" t="s">
        <v>192</v>
      </c>
      <c r="BM143" s="178" t="s">
        <v>236</v>
      </c>
    </row>
    <row r="144" spans="1:65" s="13" customFormat="1" ht="11.25">
      <c r="B144" s="184"/>
      <c r="D144" s="180" t="s">
        <v>196</v>
      </c>
      <c r="E144" s="185" t="s">
        <v>1</v>
      </c>
      <c r="F144" s="186" t="s">
        <v>237</v>
      </c>
      <c r="H144" s="187">
        <v>620.14400000000001</v>
      </c>
      <c r="I144" s="188"/>
      <c r="L144" s="184"/>
      <c r="M144" s="189"/>
      <c r="N144" s="190"/>
      <c r="O144" s="190"/>
      <c r="P144" s="190"/>
      <c r="Q144" s="190"/>
      <c r="R144" s="190"/>
      <c r="S144" s="190"/>
      <c r="T144" s="191"/>
      <c r="AT144" s="185" t="s">
        <v>196</v>
      </c>
      <c r="AU144" s="185" t="s">
        <v>88</v>
      </c>
      <c r="AV144" s="13" t="s">
        <v>88</v>
      </c>
      <c r="AW144" s="13" t="s">
        <v>36</v>
      </c>
      <c r="AX144" s="13" t="s">
        <v>79</v>
      </c>
      <c r="AY144" s="185" t="s">
        <v>184</v>
      </c>
    </row>
    <row r="145" spans="1:65" s="13" customFormat="1" ht="11.25">
      <c r="B145" s="184"/>
      <c r="D145" s="180" t="s">
        <v>196</v>
      </c>
      <c r="E145" s="185" t="s">
        <v>1</v>
      </c>
      <c r="F145" s="186" t="s">
        <v>238</v>
      </c>
      <c r="H145" s="187">
        <v>3892.6239999999998</v>
      </c>
      <c r="I145" s="188"/>
      <c r="L145" s="184"/>
      <c r="M145" s="189"/>
      <c r="N145" s="190"/>
      <c r="O145" s="190"/>
      <c r="P145" s="190"/>
      <c r="Q145" s="190"/>
      <c r="R145" s="190"/>
      <c r="S145" s="190"/>
      <c r="T145" s="191"/>
      <c r="AT145" s="185" t="s">
        <v>196</v>
      </c>
      <c r="AU145" s="185" t="s">
        <v>88</v>
      </c>
      <c r="AV145" s="13" t="s">
        <v>88</v>
      </c>
      <c r="AW145" s="13" t="s">
        <v>36</v>
      </c>
      <c r="AX145" s="13" t="s">
        <v>79</v>
      </c>
      <c r="AY145" s="185" t="s">
        <v>184</v>
      </c>
    </row>
    <row r="146" spans="1:65" s="14" customFormat="1" ht="11.25">
      <c r="B146" s="192"/>
      <c r="D146" s="180" t="s">
        <v>196</v>
      </c>
      <c r="E146" s="193" t="s">
        <v>1</v>
      </c>
      <c r="F146" s="194" t="s">
        <v>212</v>
      </c>
      <c r="H146" s="195">
        <v>4512.768</v>
      </c>
      <c r="I146" s="196"/>
      <c r="L146" s="192"/>
      <c r="M146" s="197"/>
      <c r="N146" s="198"/>
      <c r="O146" s="198"/>
      <c r="P146" s="198"/>
      <c r="Q146" s="198"/>
      <c r="R146" s="198"/>
      <c r="S146" s="198"/>
      <c r="T146" s="199"/>
      <c r="AT146" s="193" t="s">
        <v>196</v>
      </c>
      <c r="AU146" s="193" t="s">
        <v>88</v>
      </c>
      <c r="AV146" s="14" t="s">
        <v>192</v>
      </c>
      <c r="AW146" s="14" t="s">
        <v>36</v>
      </c>
      <c r="AX146" s="14" t="s">
        <v>86</v>
      </c>
      <c r="AY146" s="193" t="s">
        <v>184</v>
      </c>
    </row>
    <row r="147" spans="1:65" s="2" customFormat="1" ht="24.2" customHeight="1">
      <c r="A147" s="33"/>
      <c r="B147" s="166"/>
      <c r="C147" s="167" t="s">
        <v>239</v>
      </c>
      <c r="D147" s="167" t="s">
        <v>187</v>
      </c>
      <c r="E147" s="168" t="s">
        <v>240</v>
      </c>
      <c r="F147" s="169" t="s">
        <v>241</v>
      </c>
      <c r="G147" s="170" t="s">
        <v>200</v>
      </c>
      <c r="H147" s="171">
        <v>7564.991</v>
      </c>
      <c r="I147" s="172"/>
      <c r="J147" s="173">
        <f>ROUND(I147*H147,2)</f>
        <v>0</v>
      </c>
      <c r="K147" s="169" t="s">
        <v>191</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242</v>
      </c>
    </row>
    <row r="148" spans="1:65" s="13" customFormat="1" ht="22.5">
      <c r="B148" s="184"/>
      <c r="D148" s="180" t="s">
        <v>196</v>
      </c>
      <c r="E148" s="185" t="s">
        <v>1</v>
      </c>
      <c r="F148" s="186" t="s">
        <v>243</v>
      </c>
      <c r="H148" s="187">
        <v>7564.991</v>
      </c>
      <c r="I148" s="188"/>
      <c r="L148" s="184"/>
      <c r="M148" s="189"/>
      <c r="N148" s="190"/>
      <c r="O148" s="190"/>
      <c r="P148" s="190"/>
      <c r="Q148" s="190"/>
      <c r="R148" s="190"/>
      <c r="S148" s="190"/>
      <c r="T148" s="191"/>
      <c r="AT148" s="185" t="s">
        <v>196</v>
      </c>
      <c r="AU148" s="185" t="s">
        <v>88</v>
      </c>
      <c r="AV148" s="13" t="s">
        <v>88</v>
      </c>
      <c r="AW148" s="13" t="s">
        <v>36</v>
      </c>
      <c r="AX148" s="13" t="s">
        <v>86</v>
      </c>
      <c r="AY148" s="185" t="s">
        <v>184</v>
      </c>
    </row>
    <row r="149" spans="1:65" s="2" customFormat="1" ht="24.2" customHeight="1">
      <c r="A149" s="33"/>
      <c r="B149" s="166"/>
      <c r="C149" s="167" t="s">
        <v>244</v>
      </c>
      <c r="D149" s="167" t="s">
        <v>187</v>
      </c>
      <c r="E149" s="168" t="s">
        <v>245</v>
      </c>
      <c r="F149" s="169" t="s">
        <v>246</v>
      </c>
      <c r="G149" s="170" t="s">
        <v>190</v>
      </c>
      <c r="H149" s="171">
        <v>1.681</v>
      </c>
      <c r="I149" s="172"/>
      <c r="J149" s="173">
        <f>ROUND(I149*H149,2)</f>
        <v>0</v>
      </c>
      <c r="K149" s="169" t="s">
        <v>191</v>
      </c>
      <c r="L149" s="34"/>
      <c r="M149" s="174" t="s">
        <v>1</v>
      </c>
      <c r="N149" s="175" t="s">
        <v>44</v>
      </c>
      <c r="O149" s="59"/>
      <c r="P149" s="176">
        <f>O149*H149</f>
        <v>0</v>
      </c>
      <c r="Q149" s="176">
        <v>0</v>
      </c>
      <c r="R149" s="176">
        <f>Q149*H149</f>
        <v>0</v>
      </c>
      <c r="S149" s="176">
        <v>0</v>
      </c>
      <c r="T149" s="177">
        <f>S149*H149</f>
        <v>0</v>
      </c>
      <c r="U149" s="33"/>
      <c r="V149" s="33"/>
      <c r="W149" s="33"/>
      <c r="X149" s="33"/>
      <c r="Y149" s="33"/>
      <c r="Z149" s="33"/>
      <c r="AA149" s="33"/>
      <c r="AB149" s="33"/>
      <c r="AC149" s="33"/>
      <c r="AD149" s="33"/>
      <c r="AE149" s="33"/>
      <c r="AR149" s="178" t="s">
        <v>192</v>
      </c>
      <c r="AT149" s="178" t="s">
        <v>187</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247</v>
      </c>
    </row>
    <row r="150" spans="1:65" s="13" customFormat="1" ht="11.25">
      <c r="B150" s="184"/>
      <c r="D150" s="180" t="s">
        <v>196</v>
      </c>
      <c r="E150" s="185" t="s">
        <v>1</v>
      </c>
      <c r="F150" s="186" t="s">
        <v>248</v>
      </c>
      <c r="H150" s="187">
        <v>1.681</v>
      </c>
      <c r="I150" s="188"/>
      <c r="L150" s="184"/>
      <c r="M150" s="189"/>
      <c r="N150" s="190"/>
      <c r="O150" s="190"/>
      <c r="P150" s="190"/>
      <c r="Q150" s="190"/>
      <c r="R150" s="190"/>
      <c r="S150" s="190"/>
      <c r="T150" s="191"/>
      <c r="AT150" s="185" t="s">
        <v>196</v>
      </c>
      <c r="AU150" s="185" t="s">
        <v>88</v>
      </c>
      <c r="AV150" s="13" t="s">
        <v>88</v>
      </c>
      <c r="AW150" s="13" t="s">
        <v>36</v>
      </c>
      <c r="AX150" s="13" t="s">
        <v>86</v>
      </c>
      <c r="AY150" s="185" t="s">
        <v>184</v>
      </c>
    </row>
    <row r="151" spans="1:65" s="2" customFormat="1" ht="24.2" customHeight="1">
      <c r="A151" s="33"/>
      <c r="B151" s="166"/>
      <c r="C151" s="167" t="s">
        <v>249</v>
      </c>
      <c r="D151" s="167" t="s">
        <v>187</v>
      </c>
      <c r="E151" s="168" t="s">
        <v>250</v>
      </c>
      <c r="F151" s="169" t="s">
        <v>251</v>
      </c>
      <c r="G151" s="170" t="s">
        <v>228</v>
      </c>
      <c r="H151" s="171">
        <v>2153</v>
      </c>
      <c r="I151" s="172"/>
      <c r="J151" s="173">
        <f>ROUND(I151*H151,2)</f>
        <v>0</v>
      </c>
      <c r="K151" s="169" t="s">
        <v>191</v>
      </c>
      <c r="L151" s="34"/>
      <c r="M151" s="174" t="s">
        <v>1</v>
      </c>
      <c r="N151" s="175" t="s">
        <v>44</v>
      </c>
      <c r="O151" s="59"/>
      <c r="P151" s="176">
        <f>O151*H151</f>
        <v>0</v>
      </c>
      <c r="Q151" s="176">
        <v>0</v>
      </c>
      <c r="R151" s="176">
        <f>Q151*H151</f>
        <v>0</v>
      </c>
      <c r="S151" s="176">
        <v>0</v>
      </c>
      <c r="T151" s="177">
        <f>S151*H151</f>
        <v>0</v>
      </c>
      <c r="U151" s="33"/>
      <c r="V151" s="33"/>
      <c r="W151" s="33"/>
      <c r="X151" s="33"/>
      <c r="Y151" s="33"/>
      <c r="Z151" s="33"/>
      <c r="AA151" s="33"/>
      <c r="AB151" s="33"/>
      <c r="AC151" s="33"/>
      <c r="AD151" s="33"/>
      <c r="AE151" s="33"/>
      <c r="AR151" s="178" t="s">
        <v>192</v>
      </c>
      <c r="AT151" s="178" t="s">
        <v>187</v>
      </c>
      <c r="AU151" s="178" t="s">
        <v>88</v>
      </c>
      <c r="AY151" s="18" t="s">
        <v>184</v>
      </c>
      <c r="BE151" s="179">
        <f>IF(N151="základní",J151,0)</f>
        <v>0</v>
      </c>
      <c r="BF151" s="179">
        <f>IF(N151="snížená",J151,0)</f>
        <v>0</v>
      </c>
      <c r="BG151" s="179">
        <f>IF(N151="zákl. přenesená",J151,0)</f>
        <v>0</v>
      </c>
      <c r="BH151" s="179">
        <f>IF(N151="sníž. přenesená",J151,0)</f>
        <v>0</v>
      </c>
      <c r="BI151" s="179">
        <f>IF(N151="nulová",J151,0)</f>
        <v>0</v>
      </c>
      <c r="BJ151" s="18" t="s">
        <v>86</v>
      </c>
      <c r="BK151" s="179">
        <f>ROUND(I151*H151,2)</f>
        <v>0</v>
      </c>
      <c r="BL151" s="18" t="s">
        <v>192</v>
      </c>
      <c r="BM151" s="178" t="s">
        <v>252</v>
      </c>
    </row>
    <row r="152" spans="1:65" s="13" customFormat="1" ht="11.25">
      <c r="B152" s="184"/>
      <c r="D152" s="180" t="s">
        <v>196</v>
      </c>
      <c r="E152" s="185" t="s">
        <v>1</v>
      </c>
      <c r="F152" s="186" t="s">
        <v>253</v>
      </c>
      <c r="H152" s="187">
        <v>2153</v>
      </c>
      <c r="I152" s="188"/>
      <c r="L152" s="184"/>
      <c r="M152" s="189"/>
      <c r="N152" s="190"/>
      <c r="O152" s="190"/>
      <c r="P152" s="190"/>
      <c r="Q152" s="190"/>
      <c r="R152" s="190"/>
      <c r="S152" s="190"/>
      <c r="T152" s="191"/>
      <c r="AT152" s="185" t="s">
        <v>196</v>
      </c>
      <c r="AU152" s="185" t="s">
        <v>88</v>
      </c>
      <c r="AV152" s="13" t="s">
        <v>88</v>
      </c>
      <c r="AW152" s="13" t="s">
        <v>36</v>
      </c>
      <c r="AX152" s="13" t="s">
        <v>86</v>
      </c>
      <c r="AY152" s="185" t="s">
        <v>184</v>
      </c>
    </row>
    <row r="153" spans="1:65" s="2" customFormat="1" ht="24.2" customHeight="1">
      <c r="A153" s="33"/>
      <c r="B153" s="166"/>
      <c r="C153" s="167" t="s">
        <v>254</v>
      </c>
      <c r="D153" s="167" t="s">
        <v>187</v>
      </c>
      <c r="E153" s="168" t="s">
        <v>255</v>
      </c>
      <c r="F153" s="169" t="s">
        <v>256</v>
      </c>
      <c r="G153" s="170" t="s">
        <v>190</v>
      </c>
      <c r="H153" s="171">
        <v>1.9850000000000001</v>
      </c>
      <c r="I153" s="172"/>
      <c r="J153" s="173">
        <f>ROUND(I153*H153,2)</f>
        <v>0</v>
      </c>
      <c r="K153" s="169" t="s">
        <v>191</v>
      </c>
      <c r="L153" s="34"/>
      <c r="M153" s="174" t="s">
        <v>1</v>
      </c>
      <c r="N153" s="175"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192</v>
      </c>
      <c r="AT153" s="178" t="s">
        <v>187</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257</v>
      </c>
    </row>
    <row r="154" spans="1:65" s="2" customFormat="1" ht="19.5">
      <c r="A154" s="33"/>
      <c r="B154" s="34"/>
      <c r="C154" s="33"/>
      <c r="D154" s="180" t="s">
        <v>194</v>
      </c>
      <c r="E154" s="33"/>
      <c r="F154" s="181" t="s">
        <v>195</v>
      </c>
      <c r="G154" s="33"/>
      <c r="H154" s="33"/>
      <c r="I154" s="102"/>
      <c r="J154" s="33"/>
      <c r="K154" s="33"/>
      <c r="L154" s="34"/>
      <c r="M154" s="182"/>
      <c r="N154" s="183"/>
      <c r="O154" s="59"/>
      <c r="P154" s="59"/>
      <c r="Q154" s="59"/>
      <c r="R154" s="59"/>
      <c r="S154" s="59"/>
      <c r="T154" s="60"/>
      <c r="U154" s="33"/>
      <c r="V154" s="33"/>
      <c r="W154" s="33"/>
      <c r="X154" s="33"/>
      <c r="Y154" s="33"/>
      <c r="Z154" s="33"/>
      <c r="AA154" s="33"/>
      <c r="AB154" s="33"/>
      <c r="AC154" s="33"/>
      <c r="AD154" s="33"/>
      <c r="AE154" s="33"/>
      <c r="AT154" s="18" t="s">
        <v>194</v>
      </c>
      <c r="AU154" s="18" t="s">
        <v>88</v>
      </c>
    </row>
    <row r="155" spans="1:65" s="15" customFormat="1" ht="11.25">
      <c r="B155" s="210"/>
      <c r="D155" s="180" t="s">
        <v>196</v>
      </c>
      <c r="E155" s="211" t="s">
        <v>1</v>
      </c>
      <c r="F155" s="212" t="s">
        <v>258</v>
      </c>
      <c r="H155" s="211" t="s">
        <v>1</v>
      </c>
      <c r="I155" s="213"/>
      <c r="L155" s="210"/>
      <c r="M155" s="214"/>
      <c r="N155" s="215"/>
      <c r="O155" s="215"/>
      <c r="P155" s="215"/>
      <c r="Q155" s="215"/>
      <c r="R155" s="215"/>
      <c r="S155" s="215"/>
      <c r="T155" s="216"/>
      <c r="AT155" s="211" t="s">
        <v>196</v>
      </c>
      <c r="AU155" s="211" t="s">
        <v>88</v>
      </c>
      <c r="AV155" s="15" t="s">
        <v>86</v>
      </c>
      <c r="AW155" s="15" t="s">
        <v>36</v>
      </c>
      <c r="AX155" s="15" t="s">
        <v>79</v>
      </c>
      <c r="AY155" s="211" t="s">
        <v>184</v>
      </c>
    </row>
    <row r="156" spans="1:65" s="13" customFormat="1" ht="11.25">
      <c r="B156" s="184"/>
      <c r="D156" s="180" t="s">
        <v>196</v>
      </c>
      <c r="E156" s="185" t="s">
        <v>1</v>
      </c>
      <c r="F156" s="186" t="s">
        <v>259</v>
      </c>
      <c r="H156" s="187">
        <v>0.53500000000000003</v>
      </c>
      <c r="I156" s="188"/>
      <c r="L156" s="184"/>
      <c r="M156" s="189"/>
      <c r="N156" s="190"/>
      <c r="O156" s="190"/>
      <c r="P156" s="190"/>
      <c r="Q156" s="190"/>
      <c r="R156" s="190"/>
      <c r="S156" s="190"/>
      <c r="T156" s="191"/>
      <c r="AT156" s="185" t="s">
        <v>196</v>
      </c>
      <c r="AU156" s="185" t="s">
        <v>88</v>
      </c>
      <c r="AV156" s="13" t="s">
        <v>88</v>
      </c>
      <c r="AW156" s="13" t="s">
        <v>36</v>
      </c>
      <c r="AX156" s="13" t="s">
        <v>79</v>
      </c>
      <c r="AY156" s="185" t="s">
        <v>184</v>
      </c>
    </row>
    <row r="157" spans="1:65" s="13" customFormat="1" ht="11.25">
      <c r="B157" s="184"/>
      <c r="D157" s="180" t="s">
        <v>196</v>
      </c>
      <c r="E157" s="185" t="s">
        <v>1</v>
      </c>
      <c r="F157" s="186" t="s">
        <v>260</v>
      </c>
      <c r="H157" s="187">
        <v>0.41499999999999998</v>
      </c>
      <c r="I157" s="188"/>
      <c r="L157" s="184"/>
      <c r="M157" s="189"/>
      <c r="N157" s="190"/>
      <c r="O157" s="190"/>
      <c r="P157" s="190"/>
      <c r="Q157" s="190"/>
      <c r="R157" s="190"/>
      <c r="S157" s="190"/>
      <c r="T157" s="191"/>
      <c r="AT157" s="185" t="s">
        <v>196</v>
      </c>
      <c r="AU157" s="185" t="s">
        <v>88</v>
      </c>
      <c r="AV157" s="13" t="s">
        <v>88</v>
      </c>
      <c r="AW157" s="13" t="s">
        <v>36</v>
      </c>
      <c r="AX157" s="13" t="s">
        <v>79</v>
      </c>
      <c r="AY157" s="185" t="s">
        <v>184</v>
      </c>
    </row>
    <row r="158" spans="1:65" s="13" customFormat="1" ht="11.25">
      <c r="B158" s="184"/>
      <c r="D158" s="180" t="s">
        <v>196</v>
      </c>
      <c r="E158" s="185" t="s">
        <v>1</v>
      </c>
      <c r="F158" s="186" t="s">
        <v>261</v>
      </c>
      <c r="H158" s="187">
        <v>1.0349999999999999</v>
      </c>
      <c r="I158" s="188"/>
      <c r="L158" s="184"/>
      <c r="M158" s="189"/>
      <c r="N158" s="190"/>
      <c r="O158" s="190"/>
      <c r="P158" s="190"/>
      <c r="Q158" s="190"/>
      <c r="R158" s="190"/>
      <c r="S158" s="190"/>
      <c r="T158" s="191"/>
      <c r="AT158" s="185" t="s">
        <v>196</v>
      </c>
      <c r="AU158" s="185" t="s">
        <v>88</v>
      </c>
      <c r="AV158" s="13" t="s">
        <v>88</v>
      </c>
      <c r="AW158" s="13" t="s">
        <v>36</v>
      </c>
      <c r="AX158" s="13" t="s">
        <v>79</v>
      </c>
      <c r="AY158" s="185" t="s">
        <v>184</v>
      </c>
    </row>
    <row r="159" spans="1:65" s="14" customFormat="1" ht="11.25">
      <c r="B159" s="192"/>
      <c r="D159" s="180" t="s">
        <v>196</v>
      </c>
      <c r="E159" s="193" t="s">
        <v>1</v>
      </c>
      <c r="F159" s="194" t="s">
        <v>212</v>
      </c>
      <c r="H159" s="195">
        <v>1.9850000000000001</v>
      </c>
      <c r="I159" s="196"/>
      <c r="L159" s="192"/>
      <c r="M159" s="197"/>
      <c r="N159" s="198"/>
      <c r="O159" s="198"/>
      <c r="P159" s="198"/>
      <c r="Q159" s="198"/>
      <c r="R159" s="198"/>
      <c r="S159" s="198"/>
      <c r="T159" s="199"/>
      <c r="AT159" s="193" t="s">
        <v>196</v>
      </c>
      <c r="AU159" s="193" t="s">
        <v>88</v>
      </c>
      <c r="AV159" s="14" t="s">
        <v>192</v>
      </c>
      <c r="AW159" s="14" t="s">
        <v>36</v>
      </c>
      <c r="AX159" s="14" t="s">
        <v>86</v>
      </c>
      <c r="AY159" s="193" t="s">
        <v>184</v>
      </c>
    </row>
    <row r="160" spans="1:65" s="2" customFormat="1" ht="24.2" customHeight="1">
      <c r="A160" s="33"/>
      <c r="B160" s="166"/>
      <c r="C160" s="167" t="s">
        <v>262</v>
      </c>
      <c r="D160" s="167" t="s">
        <v>187</v>
      </c>
      <c r="E160" s="168" t="s">
        <v>263</v>
      </c>
      <c r="F160" s="169" t="s">
        <v>264</v>
      </c>
      <c r="G160" s="170" t="s">
        <v>190</v>
      </c>
      <c r="H160" s="171">
        <v>1.2E-2</v>
      </c>
      <c r="I160" s="172"/>
      <c r="J160" s="173">
        <f>ROUND(I160*H160,2)</f>
        <v>0</v>
      </c>
      <c r="K160" s="169" t="s">
        <v>191</v>
      </c>
      <c r="L160" s="34"/>
      <c r="M160" s="174" t="s">
        <v>1</v>
      </c>
      <c r="N160" s="175" t="s">
        <v>44</v>
      </c>
      <c r="O160" s="59"/>
      <c r="P160" s="176">
        <f>O160*H160</f>
        <v>0</v>
      </c>
      <c r="Q160" s="176">
        <v>0</v>
      </c>
      <c r="R160" s="176">
        <f>Q160*H160</f>
        <v>0</v>
      </c>
      <c r="S160" s="176">
        <v>0</v>
      </c>
      <c r="T160" s="177">
        <f>S160*H160</f>
        <v>0</v>
      </c>
      <c r="U160" s="33"/>
      <c r="V160" s="33"/>
      <c r="W160" s="33"/>
      <c r="X160" s="33"/>
      <c r="Y160" s="33"/>
      <c r="Z160" s="33"/>
      <c r="AA160" s="33"/>
      <c r="AB160" s="33"/>
      <c r="AC160" s="33"/>
      <c r="AD160" s="33"/>
      <c r="AE160" s="33"/>
      <c r="AR160" s="178" t="s">
        <v>192</v>
      </c>
      <c r="AT160" s="178" t="s">
        <v>187</v>
      </c>
      <c r="AU160" s="178" t="s">
        <v>88</v>
      </c>
      <c r="AY160" s="18" t="s">
        <v>184</v>
      </c>
      <c r="BE160" s="179">
        <f>IF(N160="základní",J160,0)</f>
        <v>0</v>
      </c>
      <c r="BF160" s="179">
        <f>IF(N160="snížená",J160,0)</f>
        <v>0</v>
      </c>
      <c r="BG160" s="179">
        <f>IF(N160="zákl. přenesená",J160,0)</f>
        <v>0</v>
      </c>
      <c r="BH160" s="179">
        <f>IF(N160="sníž. přenesená",J160,0)</f>
        <v>0</v>
      </c>
      <c r="BI160" s="179">
        <f>IF(N160="nulová",J160,0)</f>
        <v>0</v>
      </c>
      <c r="BJ160" s="18" t="s">
        <v>86</v>
      </c>
      <c r="BK160" s="179">
        <f>ROUND(I160*H160,2)</f>
        <v>0</v>
      </c>
      <c r="BL160" s="18" t="s">
        <v>192</v>
      </c>
      <c r="BM160" s="178" t="s">
        <v>265</v>
      </c>
    </row>
    <row r="161" spans="1:65" s="13" customFormat="1" ht="11.25">
      <c r="B161" s="184"/>
      <c r="D161" s="180" t="s">
        <v>196</v>
      </c>
      <c r="E161" s="185" t="s">
        <v>1</v>
      </c>
      <c r="F161" s="186" t="s">
        <v>266</v>
      </c>
      <c r="H161" s="187">
        <v>1.2E-2</v>
      </c>
      <c r="I161" s="188"/>
      <c r="L161" s="184"/>
      <c r="M161" s="189"/>
      <c r="N161" s="190"/>
      <c r="O161" s="190"/>
      <c r="P161" s="190"/>
      <c r="Q161" s="190"/>
      <c r="R161" s="190"/>
      <c r="S161" s="190"/>
      <c r="T161" s="191"/>
      <c r="AT161" s="185" t="s">
        <v>196</v>
      </c>
      <c r="AU161" s="185" t="s">
        <v>88</v>
      </c>
      <c r="AV161" s="13" t="s">
        <v>88</v>
      </c>
      <c r="AW161" s="13" t="s">
        <v>36</v>
      </c>
      <c r="AX161" s="13" t="s">
        <v>86</v>
      </c>
      <c r="AY161" s="185" t="s">
        <v>184</v>
      </c>
    </row>
    <row r="162" spans="1:65" s="2" customFormat="1" ht="24.2" customHeight="1">
      <c r="A162" s="33"/>
      <c r="B162" s="166"/>
      <c r="C162" s="167" t="s">
        <v>8</v>
      </c>
      <c r="D162" s="167" t="s">
        <v>187</v>
      </c>
      <c r="E162" s="168" t="s">
        <v>267</v>
      </c>
      <c r="F162" s="169" t="s">
        <v>268</v>
      </c>
      <c r="G162" s="170" t="s">
        <v>190</v>
      </c>
      <c r="H162" s="171">
        <v>1.7769999999999999</v>
      </c>
      <c r="I162" s="172"/>
      <c r="J162" s="173">
        <f>ROUND(I162*H162,2)</f>
        <v>0</v>
      </c>
      <c r="K162" s="169" t="s">
        <v>191</v>
      </c>
      <c r="L162" s="34"/>
      <c r="M162" s="174" t="s">
        <v>1</v>
      </c>
      <c r="N162" s="175" t="s">
        <v>44</v>
      </c>
      <c r="O162" s="59"/>
      <c r="P162" s="176">
        <f>O162*H162</f>
        <v>0</v>
      </c>
      <c r="Q162" s="176">
        <v>0</v>
      </c>
      <c r="R162" s="176">
        <f>Q162*H162</f>
        <v>0</v>
      </c>
      <c r="S162" s="176">
        <v>0</v>
      </c>
      <c r="T162" s="177">
        <f>S162*H162</f>
        <v>0</v>
      </c>
      <c r="U162" s="33"/>
      <c r="V162" s="33"/>
      <c r="W162" s="33"/>
      <c r="X162" s="33"/>
      <c r="Y162" s="33"/>
      <c r="Z162" s="33"/>
      <c r="AA162" s="33"/>
      <c r="AB162" s="33"/>
      <c r="AC162" s="33"/>
      <c r="AD162" s="33"/>
      <c r="AE162" s="33"/>
      <c r="AR162" s="178" t="s">
        <v>192</v>
      </c>
      <c r="AT162" s="178" t="s">
        <v>187</v>
      </c>
      <c r="AU162" s="178" t="s">
        <v>88</v>
      </c>
      <c r="AY162" s="18" t="s">
        <v>184</v>
      </c>
      <c r="BE162" s="179">
        <f>IF(N162="základní",J162,0)</f>
        <v>0</v>
      </c>
      <c r="BF162" s="179">
        <f>IF(N162="snížená",J162,0)</f>
        <v>0</v>
      </c>
      <c r="BG162" s="179">
        <f>IF(N162="zákl. přenesená",J162,0)</f>
        <v>0</v>
      </c>
      <c r="BH162" s="179">
        <f>IF(N162="sníž. přenesená",J162,0)</f>
        <v>0</v>
      </c>
      <c r="BI162" s="179">
        <f>IF(N162="nulová",J162,0)</f>
        <v>0</v>
      </c>
      <c r="BJ162" s="18" t="s">
        <v>86</v>
      </c>
      <c r="BK162" s="179">
        <f>ROUND(I162*H162,2)</f>
        <v>0</v>
      </c>
      <c r="BL162" s="18" t="s">
        <v>192</v>
      </c>
      <c r="BM162" s="178" t="s">
        <v>269</v>
      </c>
    </row>
    <row r="163" spans="1:65" s="13" customFormat="1" ht="11.25">
      <c r="B163" s="184"/>
      <c r="D163" s="180" t="s">
        <v>196</v>
      </c>
      <c r="E163" s="185" t="s">
        <v>1</v>
      </c>
      <c r="F163" s="186" t="s">
        <v>270</v>
      </c>
      <c r="H163" s="187">
        <v>0.46700000000000003</v>
      </c>
      <c r="I163" s="188"/>
      <c r="L163" s="184"/>
      <c r="M163" s="189"/>
      <c r="N163" s="190"/>
      <c r="O163" s="190"/>
      <c r="P163" s="190"/>
      <c r="Q163" s="190"/>
      <c r="R163" s="190"/>
      <c r="S163" s="190"/>
      <c r="T163" s="191"/>
      <c r="AT163" s="185" t="s">
        <v>196</v>
      </c>
      <c r="AU163" s="185" t="s">
        <v>88</v>
      </c>
      <c r="AV163" s="13" t="s">
        <v>88</v>
      </c>
      <c r="AW163" s="13" t="s">
        <v>36</v>
      </c>
      <c r="AX163" s="13" t="s">
        <v>79</v>
      </c>
      <c r="AY163" s="185" t="s">
        <v>184</v>
      </c>
    </row>
    <row r="164" spans="1:65" s="13" customFormat="1" ht="11.25">
      <c r="B164" s="184"/>
      <c r="D164" s="180" t="s">
        <v>196</v>
      </c>
      <c r="E164" s="185" t="s">
        <v>1</v>
      </c>
      <c r="F164" s="186" t="s">
        <v>271</v>
      </c>
      <c r="H164" s="187">
        <v>0.05</v>
      </c>
      <c r="I164" s="188"/>
      <c r="L164" s="184"/>
      <c r="M164" s="189"/>
      <c r="N164" s="190"/>
      <c r="O164" s="190"/>
      <c r="P164" s="190"/>
      <c r="Q164" s="190"/>
      <c r="R164" s="190"/>
      <c r="S164" s="190"/>
      <c r="T164" s="191"/>
      <c r="AT164" s="185" t="s">
        <v>196</v>
      </c>
      <c r="AU164" s="185" t="s">
        <v>88</v>
      </c>
      <c r="AV164" s="13" t="s">
        <v>88</v>
      </c>
      <c r="AW164" s="13" t="s">
        <v>36</v>
      </c>
      <c r="AX164" s="13" t="s">
        <v>79</v>
      </c>
      <c r="AY164" s="185" t="s">
        <v>184</v>
      </c>
    </row>
    <row r="165" spans="1:65" s="13" customFormat="1" ht="11.25">
      <c r="B165" s="184"/>
      <c r="D165" s="180" t="s">
        <v>196</v>
      </c>
      <c r="E165" s="185" t="s">
        <v>1</v>
      </c>
      <c r="F165" s="186" t="s">
        <v>272</v>
      </c>
      <c r="H165" s="187">
        <v>0.39300000000000002</v>
      </c>
      <c r="I165" s="188"/>
      <c r="L165" s="184"/>
      <c r="M165" s="189"/>
      <c r="N165" s="190"/>
      <c r="O165" s="190"/>
      <c r="P165" s="190"/>
      <c r="Q165" s="190"/>
      <c r="R165" s="190"/>
      <c r="S165" s="190"/>
      <c r="T165" s="191"/>
      <c r="AT165" s="185" t="s">
        <v>196</v>
      </c>
      <c r="AU165" s="185" t="s">
        <v>88</v>
      </c>
      <c r="AV165" s="13" t="s">
        <v>88</v>
      </c>
      <c r="AW165" s="13" t="s">
        <v>36</v>
      </c>
      <c r="AX165" s="13" t="s">
        <v>79</v>
      </c>
      <c r="AY165" s="185" t="s">
        <v>184</v>
      </c>
    </row>
    <row r="166" spans="1:65" s="13" customFormat="1" ht="11.25">
      <c r="B166" s="184"/>
      <c r="D166" s="180" t="s">
        <v>196</v>
      </c>
      <c r="E166" s="185" t="s">
        <v>1</v>
      </c>
      <c r="F166" s="186" t="s">
        <v>273</v>
      </c>
      <c r="H166" s="187">
        <v>0.86699999999999999</v>
      </c>
      <c r="I166" s="188"/>
      <c r="L166" s="184"/>
      <c r="M166" s="189"/>
      <c r="N166" s="190"/>
      <c r="O166" s="190"/>
      <c r="P166" s="190"/>
      <c r="Q166" s="190"/>
      <c r="R166" s="190"/>
      <c r="S166" s="190"/>
      <c r="T166" s="191"/>
      <c r="AT166" s="185" t="s">
        <v>196</v>
      </c>
      <c r="AU166" s="185" t="s">
        <v>88</v>
      </c>
      <c r="AV166" s="13" t="s">
        <v>88</v>
      </c>
      <c r="AW166" s="13" t="s">
        <v>36</v>
      </c>
      <c r="AX166" s="13" t="s">
        <v>79</v>
      </c>
      <c r="AY166" s="185" t="s">
        <v>184</v>
      </c>
    </row>
    <row r="167" spans="1:65" s="14" customFormat="1" ht="11.25">
      <c r="B167" s="192"/>
      <c r="D167" s="180" t="s">
        <v>196</v>
      </c>
      <c r="E167" s="193" t="s">
        <v>1</v>
      </c>
      <c r="F167" s="194" t="s">
        <v>212</v>
      </c>
      <c r="H167" s="195">
        <v>1.7769999999999999</v>
      </c>
      <c r="I167" s="196"/>
      <c r="L167" s="192"/>
      <c r="M167" s="197"/>
      <c r="N167" s="198"/>
      <c r="O167" s="198"/>
      <c r="P167" s="198"/>
      <c r="Q167" s="198"/>
      <c r="R167" s="198"/>
      <c r="S167" s="198"/>
      <c r="T167" s="199"/>
      <c r="AT167" s="193" t="s">
        <v>196</v>
      </c>
      <c r="AU167" s="193" t="s">
        <v>88</v>
      </c>
      <c r="AV167" s="14" t="s">
        <v>192</v>
      </c>
      <c r="AW167" s="14" t="s">
        <v>36</v>
      </c>
      <c r="AX167" s="14" t="s">
        <v>86</v>
      </c>
      <c r="AY167" s="193" t="s">
        <v>184</v>
      </c>
    </row>
    <row r="168" spans="1:65" s="2" customFormat="1" ht="24.2" customHeight="1">
      <c r="A168" s="33"/>
      <c r="B168" s="166"/>
      <c r="C168" s="167" t="s">
        <v>274</v>
      </c>
      <c r="D168" s="167" t="s">
        <v>187</v>
      </c>
      <c r="E168" s="168" t="s">
        <v>275</v>
      </c>
      <c r="F168" s="169" t="s">
        <v>276</v>
      </c>
      <c r="G168" s="170" t="s">
        <v>190</v>
      </c>
      <c r="H168" s="171">
        <v>1.0999999999999999E-2</v>
      </c>
      <c r="I168" s="172"/>
      <c r="J168" s="173">
        <f>ROUND(I168*H168,2)</f>
        <v>0</v>
      </c>
      <c r="K168" s="169" t="s">
        <v>191</v>
      </c>
      <c r="L168" s="34"/>
      <c r="M168" s="174" t="s">
        <v>1</v>
      </c>
      <c r="N168" s="175" t="s">
        <v>44</v>
      </c>
      <c r="O168" s="59"/>
      <c r="P168" s="176">
        <f>O168*H168</f>
        <v>0</v>
      </c>
      <c r="Q168" s="176">
        <v>0</v>
      </c>
      <c r="R168" s="176">
        <f>Q168*H168</f>
        <v>0</v>
      </c>
      <c r="S168" s="176">
        <v>0</v>
      </c>
      <c r="T168" s="177">
        <f>S168*H168</f>
        <v>0</v>
      </c>
      <c r="U168" s="33"/>
      <c r="V168" s="33"/>
      <c r="W168" s="33"/>
      <c r="X168" s="33"/>
      <c r="Y168" s="33"/>
      <c r="Z168" s="33"/>
      <c r="AA168" s="33"/>
      <c r="AB168" s="33"/>
      <c r="AC168" s="33"/>
      <c r="AD168" s="33"/>
      <c r="AE168" s="33"/>
      <c r="AR168" s="178" t="s">
        <v>192</v>
      </c>
      <c r="AT168" s="178" t="s">
        <v>187</v>
      </c>
      <c r="AU168" s="178" t="s">
        <v>88</v>
      </c>
      <c r="AY168" s="18" t="s">
        <v>184</v>
      </c>
      <c r="BE168" s="179">
        <f>IF(N168="základní",J168,0)</f>
        <v>0</v>
      </c>
      <c r="BF168" s="179">
        <f>IF(N168="snížená",J168,0)</f>
        <v>0</v>
      </c>
      <c r="BG168" s="179">
        <f>IF(N168="zákl. přenesená",J168,0)</f>
        <v>0</v>
      </c>
      <c r="BH168" s="179">
        <f>IF(N168="sníž. přenesená",J168,0)</f>
        <v>0</v>
      </c>
      <c r="BI168" s="179">
        <f>IF(N168="nulová",J168,0)</f>
        <v>0</v>
      </c>
      <c r="BJ168" s="18" t="s">
        <v>86</v>
      </c>
      <c r="BK168" s="179">
        <f>ROUND(I168*H168,2)</f>
        <v>0</v>
      </c>
      <c r="BL168" s="18" t="s">
        <v>192</v>
      </c>
      <c r="BM168" s="178" t="s">
        <v>277</v>
      </c>
    </row>
    <row r="169" spans="1:65" s="13" customFormat="1" ht="11.25">
      <c r="B169" s="184"/>
      <c r="D169" s="180" t="s">
        <v>196</v>
      </c>
      <c r="E169" s="185" t="s">
        <v>1</v>
      </c>
      <c r="F169" s="186" t="s">
        <v>278</v>
      </c>
      <c r="H169" s="187">
        <v>1.0999999999999999E-2</v>
      </c>
      <c r="I169" s="188"/>
      <c r="L169" s="184"/>
      <c r="M169" s="189"/>
      <c r="N169" s="190"/>
      <c r="O169" s="190"/>
      <c r="P169" s="190"/>
      <c r="Q169" s="190"/>
      <c r="R169" s="190"/>
      <c r="S169" s="190"/>
      <c r="T169" s="191"/>
      <c r="AT169" s="185" t="s">
        <v>196</v>
      </c>
      <c r="AU169" s="185" t="s">
        <v>88</v>
      </c>
      <c r="AV169" s="13" t="s">
        <v>88</v>
      </c>
      <c r="AW169" s="13" t="s">
        <v>36</v>
      </c>
      <c r="AX169" s="13" t="s">
        <v>86</v>
      </c>
      <c r="AY169" s="185" t="s">
        <v>184</v>
      </c>
    </row>
    <row r="170" spans="1:65" s="2" customFormat="1" ht="24.2" customHeight="1">
      <c r="A170" s="33"/>
      <c r="B170" s="166"/>
      <c r="C170" s="167" t="s">
        <v>279</v>
      </c>
      <c r="D170" s="167" t="s">
        <v>187</v>
      </c>
      <c r="E170" s="168" t="s">
        <v>280</v>
      </c>
      <c r="F170" s="169" t="s">
        <v>281</v>
      </c>
      <c r="G170" s="170" t="s">
        <v>190</v>
      </c>
      <c r="H170" s="171">
        <v>1.82</v>
      </c>
      <c r="I170" s="172"/>
      <c r="J170" s="173">
        <f>ROUND(I170*H170,2)</f>
        <v>0</v>
      </c>
      <c r="K170" s="169" t="s">
        <v>191</v>
      </c>
      <c r="L170" s="34"/>
      <c r="M170" s="174" t="s">
        <v>1</v>
      </c>
      <c r="N170" s="175" t="s">
        <v>44</v>
      </c>
      <c r="O170" s="59"/>
      <c r="P170" s="176">
        <f>O170*H170</f>
        <v>0</v>
      </c>
      <c r="Q170" s="176">
        <v>0</v>
      </c>
      <c r="R170" s="176">
        <f>Q170*H170</f>
        <v>0</v>
      </c>
      <c r="S170" s="176">
        <v>0</v>
      </c>
      <c r="T170" s="177">
        <f>S170*H170</f>
        <v>0</v>
      </c>
      <c r="U170" s="33"/>
      <c r="V170" s="33"/>
      <c r="W170" s="33"/>
      <c r="X170" s="33"/>
      <c r="Y170" s="33"/>
      <c r="Z170" s="33"/>
      <c r="AA170" s="33"/>
      <c r="AB170" s="33"/>
      <c r="AC170" s="33"/>
      <c r="AD170" s="33"/>
      <c r="AE170" s="33"/>
      <c r="AR170" s="178" t="s">
        <v>192</v>
      </c>
      <c r="AT170" s="178" t="s">
        <v>187</v>
      </c>
      <c r="AU170" s="178" t="s">
        <v>88</v>
      </c>
      <c r="AY170" s="18" t="s">
        <v>184</v>
      </c>
      <c r="BE170" s="179">
        <f>IF(N170="základní",J170,0)</f>
        <v>0</v>
      </c>
      <c r="BF170" s="179">
        <f>IF(N170="snížená",J170,0)</f>
        <v>0</v>
      </c>
      <c r="BG170" s="179">
        <f>IF(N170="zákl. přenesená",J170,0)</f>
        <v>0</v>
      </c>
      <c r="BH170" s="179">
        <f>IF(N170="sníž. přenesená",J170,0)</f>
        <v>0</v>
      </c>
      <c r="BI170" s="179">
        <f>IF(N170="nulová",J170,0)</f>
        <v>0</v>
      </c>
      <c r="BJ170" s="18" t="s">
        <v>86</v>
      </c>
      <c r="BK170" s="179">
        <f>ROUND(I170*H170,2)</f>
        <v>0</v>
      </c>
      <c r="BL170" s="18" t="s">
        <v>192</v>
      </c>
      <c r="BM170" s="178" t="s">
        <v>282</v>
      </c>
    </row>
    <row r="171" spans="1:65" s="2" customFormat="1" ht="24.2" customHeight="1">
      <c r="A171" s="33"/>
      <c r="B171" s="166"/>
      <c r="C171" s="200" t="s">
        <v>283</v>
      </c>
      <c r="D171" s="200" t="s">
        <v>213</v>
      </c>
      <c r="E171" s="201" t="s">
        <v>284</v>
      </c>
      <c r="F171" s="202" t="s">
        <v>285</v>
      </c>
      <c r="G171" s="203" t="s">
        <v>286</v>
      </c>
      <c r="H171" s="204">
        <v>35</v>
      </c>
      <c r="I171" s="205"/>
      <c r="J171" s="206">
        <f>ROUND(I171*H171,2)</f>
        <v>0</v>
      </c>
      <c r="K171" s="202" t="s">
        <v>191</v>
      </c>
      <c r="L171" s="207"/>
      <c r="M171" s="208" t="s">
        <v>1</v>
      </c>
      <c r="N171" s="209" t="s">
        <v>44</v>
      </c>
      <c r="O171" s="59"/>
      <c r="P171" s="176">
        <f>O171*H171</f>
        <v>0</v>
      </c>
      <c r="Q171" s="176">
        <v>0.10299999999999999</v>
      </c>
      <c r="R171" s="176">
        <f>Q171*H171</f>
        <v>3.605</v>
      </c>
      <c r="S171" s="176">
        <v>0</v>
      </c>
      <c r="T171" s="177">
        <f>S171*H171</f>
        <v>0</v>
      </c>
      <c r="U171" s="33"/>
      <c r="V171" s="33"/>
      <c r="W171" s="33"/>
      <c r="X171" s="33"/>
      <c r="Y171" s="33"/>
      <c r="Z171" s="33"/>
      <c r="AA171" s="33"/>
      <c r="AB171" s="33"/>
      <c r="AC171" s="33"/>
      <c r="AD171" s="33"/>
      <c r="AE171" s="33"/>
      <c r="AR171" s="178" t="s">
        <v>217</v>
      </c>
      <c r="AT171" s="178" t="s">
        <v>213</v>
      </c>
      <c r="AU171" s="178" t="s">
        <v>88</v>
      </c>
      <c r="AY171" s="18" t="s">
        <v>184</v>
      </c>
      <c r="BE171" s="179">
        <f>IF(N171="základní",J171,0)</f>
        <v>0</v>
      </c>
      <c r="BF171" s="179">
        <f>IF(N171="snížená",J171,0)</f>
        <v>0</v>
      </c>
      <c r="BG171" s="179">
        <f>IF(N171="zákl. přenesená",J171,0)</f>
        <v>0</v>
      </c>
      <c r="BH171" s="179">
        <f>IF(N171="sníž. přenesená",J171,0)</f>
        <v>0</v>
      </c>
      <c r="BI171" s="179">
        <f>IF(N171="nulová",J171,0)</f>
        <v>0</v>
      </c>
      <c r="BJ171" s="18" t="s">
        <v>86</v>
      </c>
      <c r="BK171" s="179">
        <f>ROUND(I171*H171,2)</f>
        <v>0</v>
      </c>
      <c r="BL171" s="18" t="s">
        <v>192</v>
      </c>
      <c r="BM171" s="178" t="s">
        <v>287</v>
      </c>
    </row>
    <row r="172" spans="1:65" s="2" customFormat="1" ht="24.2" customHeight="1">
      <c r="A172" s="33"/>
      <c r="B172" s="166"/>
      <c r="C172" s="200" t="s">
        <v>288</v>
      </c>
      <c r="D172" s="200" t="s">
        <v>213</v>
      </c>
      <c r="E172" s="201" t="s">
        <v>289</v>
      </c>
      <c r="F172" s="202" t="s">
        <v>290</v>
      </c>
      <c r="G172" s="203" t="s">
        <v>286</v>
      </c>
      <c r="H172" s="204">
        <v>58</v>
      </c>
      <c r="I172" s="205"/>
      <c r="J172" s="206">
        <f>ROUND(I172*H172,2)</f>
        <v>0</v>
      </c>
      <c r="K172" s="202" t="s">
        <v>191</v>
      </c>
      <c r="L172" s="207"/>
      <c r="M172" s="208" t="s">
        <v>1</v>
      </c>
      <c r="N172" s="209" t="s">
        <v>44</v>
      </c>
      <c r="O172" s="59"/>
      <c r="P172" s="176">
        <f>O172*H172</f>
        <v>0</v>
      </c>
      <c r="Q172" s="176">
        <v>1.8000000000000001E-4</v>
      </c>
      <c r="R172" s="176">
        <f>Q172*H172</f>
        <v>1.0440000000000001E-2</v>
      </c>
      <c r="S172" s="176">
        <v>0</v>
      </c>
      <c r="T172" s="177">
        <f>S172*H172</f>
        <v>0</v>
      </c>
      <c r="U172" s="33"/>
      <c r="V172" s="33"/>
      <c r="W172" s="33"/>
      <c r="X172" s="33"/>
      <c r="Y172" s="33"/>
      <c r="Z172" s="33"/>
      <c r="AA172" s="33"/>
      <c r="AB172" s="33"/>
      <c r="AC172" s="33"/>
      <c r="AD172" s="33"/>
      <c r="AE172" s="33"/>
      <c r="AR172" s="178" t="s">
        <v>217</v>
      </c>
      <c r="AT172" s="178" t="s">
        <v>213</v>
      </c>
      <c r="AU172" s="178" t="s">
        <v>88</v>
      </c>
      <c r="AY172" s="18" t="s">
        <v>184</v>
      </c>
      <c r="BE172" s="179">
        <f>IF(N172="základní",J172,0)</f>
        <v>0</v>
      </c>
      <c r="BF172" s="179">
        <f>IF(N172="snížená",J172,0)</f>
        <v>0</v>
      </c>
      <c r="BG172" s="179">
        <f>IF(N172="zákl. přenesená",J172,0)</f>
        <v>0</v>
      </c>
      <c r="BH172" s="179">
        <f>IF(N172="sníž. přenesená",J172,0)</f>
        <v>0</v>
      </c>
      <c r="BI172" s="179">
        <f>IF(N172="nulová",J172,0)</f>
        <v>0</v>
      </c>
      <c r="BJ172" s="18" t="s">
        <v>86</v>
      </c>
      <c r="BK172" s="179">
        <f>ROUND(I172*H172,2)</f>
        <v>0</v>
      </c>
      <c r="BL172" s="18" t="s">
        <v>192</v>
      </c>
      <c r="BM172" s="178" t="s">
        <v>291</v>
      </c>
    </row>
    <row r="173" spans="1:65" s="15" customFormat="1" ht="11.25">
      <c r="B173" s="210"/>
      <c r="D173" s="180" t="s">
        <v>196</v>
      </c>
      <c r="E173" s="211" t="s">
        <v>1</v>
      </c>
      <c r="F173" s="212" t="s">
        <v>292</v>
      </c>
      <c r="H173" s="211" t="s">
        <v>1</v>
      </c>
      <c r="I173" s="213"/>
      <c r="L173" s="210"/>
      <c r="M173" s="214"/>
      <c r="N173" s="215"/>
      <c r="O173" s="215"/>
      <c r="P173" s="215"/>
      <c r="Q173" s="215"/>
      <c r="R173" s="215"/>
      <c r="S173" s="215"/>
      <c r="T173" s="216"/>
      <c r="AT173" s="211" t="s">
        <v>196</v>
      </c>
      <c r="AU173" s="211" t="s">
        <v>88</v>
      </c>
      <c r="AV173" s="15" t="s">
        <v>86</v>
      </c>
      <c r="AW173" s="15" t="s">
        <v>36</v>
      </c>
      <c r="AX173" s="15" t="s">
        <v>79</v>
      </c>
      <c r="AY173" s="211" t="s">
        <v>184</v>
      </c>
    </row>
    <row r="174" spans="1:65" s="13" customFormat="1" ht="11.25">
      <c r="B174" s="184"/>
      <c r="D174" s="180" t="s">
        <v>196</v>
      </c>
      <c r="E174" s="185" t="s">
        <v>1</v>
      </c>
      <c r="F174" s="186" t="s">
        <v>293</v>
      </c>
      <c r="H174" s="187">
        <v>16</v>
      </c>
      <c r="I174" s="188"/>
      <c r="L174" s="184"/>
      <c r="M174" s="189"/>
      <c r="N174" s="190"/>
      <c r="O174" s="190"/>
      <c r="P174" s="190"/>
      <c r="Q174" s="190"/>
      <c r="R174" s="190"/>
      <c r="S174" s="190"/>
      <c r="T174" s="191"/>
      <c r="AT174" s="185" t="s">
        <v>196</v>
      </c>
      <c r="AU174" s="185" t="s">
        <v>88</v>
      </c>
      <c r="AV174" s="13" t="s">
        <v>88</v>
      </c>
      <c r="AW174" s="13" t="s">
        <v>36</v>
      </c>
      <c r="AX174" s="13" t="s">
        <v>79</v>
      </c>
      <c r="AY174" s="185" t="s">
        <v>184</v>
      </c>
    </row>
    <row r="175" spans="1:65" s="13" customFormat="1" ht="11.25">
      <c r="B175" s="184"/>
      <c r="D175" s="180" t="s">
        <v>196</v>
      </c>
      <c r="E175" s="185" t="s">
        <v>1</v>
      </c>
      <c r="F175" s="186" t="s">
        <v>294</v>
      </c>
      <c r="H175" s="187">
        <v>42</v>
      </c>
      <c r="I175" s="188"/>
      <c r="L175" s="184"/>
      <c r="M175" s="189"/>
      <c r="N175" s="190"/>
      <c r="O175" s="190"/>
      <c r="P175" s="190"/>
      <c r="Q175" s="190"/>
      <c r="R175" s="190"/>
      <c r="S175" s="190"/>
      <c r="T175" s="191"/>
      <c r="AT175" s="185" t="s">
        <v>196</v>
      </c>
      <c r="AU175" s="185" t="s">
        <v>88</v>
      </c>
      <c r="AV175" s="13" t="s">
        <v>88</v>
      </c>
      <c r="AW175" s="13" t="s">
        <v>36</v>
      </c>
      <c r="AX175" s="13" t="s">
        <v>79</v>
      </c>
      <c r="AY175" s="185" t="s">
        <v>184</v>
      </c>
    </row>
    <row r="176" spans="1:65" s="14" customFormat="1" ht="11.25">
      <c r="B176" s="192"/>
      <c r="D176" s="180" t="s">
        <v>196</v>
      </c>
      <c r="E176" s="193" t="s">
        <v>1</v>
      </c>
      <c r="F176" s="194" t="s">
        <v>212</v>
      </c>
      <c r="H176" s="195">
        <v>58</v>
      </c>
      <c r="I176" s="196"/>
      <c r="L176" s="192"/>
      <c r="M176" s="197"/>
      <c r="N176" s="198"/>
      <c r="O176" s="198"/>
      <c r="P176" s="198"/>
      <c r="Q176" s="198"/>
      <c r="R176" s="198"/>
      <c r="S176" s="198"/>
      <c r="T176" s="199"/>
      <c r="AT176" s="193" t="s">
        <v>196</v>
      </c>
      <c r="AU176" s="193" t="s">
        <v>88</v>
      </c>
      <c r="AV176" s="14" t="s">
        <v>192</v>
      </c>
      <c r="AW176" s="14" t="s">
        <v>36</v>
      </c>
      <c r="AX176" s="14" t="s">
        <v>86</v>
      </c>
      <c r="AY176" s="193" t="s">
        <v>184</v>
      </c>
    </row>
    <row r="177" spans="1:65" s="2" customFormat="1" ht="24.2" customHeight="1">
      <c r="A177" s="33"/>
      <c r="B177" s="166"/>
      <c r="C177" s="200" t="s">
        <v>295</v>
      </c>
      <c r="D177" s="200" t="s">
        <v>213</v>
      </c>
      <c r="E177" s="201" t="s">
        <v>296</v>
      </c>
      <c r="F177" s="202" t="s">
        <v>297</v>
      </c>
      <c r="G177" s="203" t="s">
        <v>286</v>
      </c>
      <c r="H177" s="204">
        <v>70</v>
      </c>
      <c r="I177" s="205"/>
      <c r="J177" s="206">
        <f>ROUND(I177*H177,2)</f>
        <v>0</v>
      </c>
      <c r="K177" s="202" t="s">
        <v>191</v>
      </c>
      <c r="L177" s="207"/>
      <c r="M177" s="208" t="s">
        <v>1</v>
      </c>
      <c r="N177" s="209" t="s">
        <v>44</v>
      </c>
      <c r="O177" s="59"/>
      <c r="P177" s="176">
        <f>O177*H177</f>
        <v>0</v>
      </c>
      <c r="Q177" s="176">
        <v>9.0000000000000006E-5</v>
      </c>
      <c r="R177" s="176">
        <f>Q177*H177</f>
        <v>6.3E-3</v>
      </c>
      <c r="S177" s="176">
        <v>0</v>
      </c>
      <c r="T177" s="177">
        <f>S177*H177</f>
        <v>0</v>
      </c>
      <c r="U177" s="33"/>
      <c r="V177" s="33"/>
      <c r="W177" s="33"/>
      <c r="X177" s="33"/>
      <c r="Y177" s="33"/>
      <c r="Z177" s="33"/>
      <c r="AA177" s="33"/>
      <c r="AB177" s="33"/>
      <c r="AC177" s="33"/>
      <c r="AD177" s="33"/>
      <c r="AE177" s="33"/>
      <c r="AR177" s="178" t="s">
        <v>217</v>
      </c>
      <c r="AT177" s="178" t="s">
        <v>213</v>
      </c>
      <c r="AU177" s="178" t="s">
        <v>88</v>
      </c>
      <c r="AY177" s="18" t="s">
        <v>184</v>
      </c>
      <c r="BE177" s="179">
        <f>IF(N177="základní",J177,0)</f>
        <v>0</v>
      </c>
      <c r="BF177" s="179">
        <f>IF(N177="snížená",J177,0)</f>
        <v>0</v>
      </c>
      <c r="BG177" s="179">
        <f>IF(N177="zákl. přenesená",J177,0)</f>
        <v>0</v>
      </c>
      <c r="BH177" s="179">
        <f>IF(N177="sníž. přenesená",J177,0)</f>
        <v>0</v>
      </c>
      <c r="BI177" s="179">
        <f>IF(N177="nulová",J177,0)</f>
        <v>0</v>
      </c>
      <c r="BJ177" s="18" t="s">
        <v>86</v>
      </c>
      <c r="BK177" s="179">
        <f>ROUND(I177*H177,2)</f>
        <v>0</v>
      </c>
      <c r="BL177" s="18" t="s">
        <v>192</v>
      </c>
      <c r="BM177" s="178" t="s">
        <v>298</v>
      </c>
    </row>
    <row r="178" spans="1:65" s="15" customFormat="1" ht="11.25">
      <c r="B178" s="210"/>
      <c r="D178" s="180" t="s">
        <v>196</v>
      </c>
      <c r="E178" s="211" t="s">
        <v>1</v>
      </c>
      <c r="F178" s="212" t="s">
        <v>292</v>
      </c>
      <c r="H178" s="211" t="s">
        <v>1</v>
      </c>
      <c r="I178" s="213"/>
      <c r="L178" s="210"/>
      <c r="M178" s="214"/>
      <c r="N178" s="215"/>
      <c r="O178" s="215"/>
      <c r="P178" s="215"/>
      <c r="Q178" s="215"/>
      <c r="R178" s="215"/>
      <c r="S178" s="215"/>
      <c r="T178" s="216"/>
      <c r="AT178" s="211" t="s">
        <v>196</v>
      </c>
      <c r="AU178" s="211" t="s">
        <v>88</v>
      </c>
      <c r="AV178" s="15" t="s">
        <v>86</v>
      </c>
      <c r="AW178" s="15" t="s">
        <v>36</v>
      </c>
      <c r="AX178" s="15" t="s">
        <v>79</v>
      </c>
      <c r="AY178" s="211" t="s">
        <v>184</v>
      </c>
    </row>
    <row r="179" spans="1:65" s="13" customFormat="1" ht="11.25">
      <c r="B179" s="184"/>
      <c r="D179" s="180" t="s">
        <v>196</v>
      </c>
      <c r="E179" s="185" t="s">
        <v>1</v>
      </c>
      <c r="F179" s="186" t="s">
        <v>299</v>
      </c>
      <c r="H179" s="187">
        <v>28</v>
      </c>
      <c r="I179" s="188"/>
      <c r="L179" s="184"/>
      <c r="M179" s="189"/>
      <c r="N179" s="190"/>
      <c r="O179" s="190"/>
      <c r="P179" s="190"/>
      <c r="Q179" s="190"/>
      <c r="R179" s="190"/>
      <c r="S179" s="190"/>
      <c r="T179" s="191"/>
      <c r="AT179" s="185" t="s">
        <v>196</v>
      </c>
      <c r="AU179" s="185" t="s">
        <v>88</v>
      </c>
      <c r="AV179" s="13" t="s">
        <v>88</v>
      </c>
      <c r="AW179" s="13" t="s">
        <v>36</v>
      </c>
      <c r="AX179" s="13" t="s">
        <v>79</v>
      </c>
      <c r="AY179" s="185" t="s">
        <v>184</v>
      </c>
    </row>
    <row r="180" spans="1:65" s="13" customFormat="1" ht="11.25">
      <c r="B180" s="184"/>
      <c r="D180" s="180" t="s">
        <v>196</v>
      </c>
      <c r="E180" s="185" t="s">
        <v>1</v>
      </c>
      <c r="F180" s="186" t="s">
        <v>294</v>
      </c>
      <c r="H180" s="187">
        <v>42</v>
      </c>
      <c r="I180" s="188"/>
      <c r="L180" s="184"/>
      <c r="M180" s="189"/>
      <c r="N180" s="190"/>
      <c r="O180" s="190"/>
      <c r="P180" s="190"/>
      <c r="Q180" s="190"/>
      <c r="R180" s="190"/>
      <c r="S180" s="190"/>
      <c r="T180" s="191"/>
      <c r="AT180" s="185" t="s">
        <v>196</v>
      </c>
      <c r="AU180" s="185" t="s">
        <v>88</v>
      </c>
      <c r="AV180" s="13" t="s">
        <v>88</v>
      </c>
      <c r="AW180" s="13" t="s">
        <v>36</v>
      </c>
      <c r="AX180" s="13" t="s">
        <v>79</v>
      </c>
      <c r="AY180" s="185" t="s">
        <v>184</v>
      </c>
    </row>
    <row r="181" spans="1:65" s="14" customFormat="1" ht="11.25">
      <c r="B181" s="192"/>
      <c r="D181" s="180" t="s">
        <v>196</v>
      </c>
      <c r="E181" s="193" t="s">
        <v>1</v>
      </c>
      <c r="F181" s="194" t="s">
        <v>212</v>
      </c>
      <c r="H181" s="195">
        <v>70</v>
      </c>
      <c r="I181" s="196"/>
      <c r="L181" s="192"/>
      <c r="M181" s="197"/>
      <c r="N181" s="198"/>
      <c r="O181" s="198"/>
      <c r="P181" s="198"/>
      <c r="Q181" s="198"/>
      <c r="R181" s="198"/>
      <c r="S181" s="198"/>
      <c r="T181" s="199"/>
      <c r="AT181" s="193" t="s">
        <v>196</v>
      </c>
      <c r="AU181" s="193" t="s">
        <v>88</v>
      </c>
      <c r="AV181" s="14" t="s">
        <v>192</v>
      </c>
      <c r="AW181" s="14" t="s">
        <v>36</v>
      </c>
      <c r="AX181" s="14" t="s">
        <v>86</v>
      </c>
      <c r="AY181" s="193" t="s">
        <v>184</v>
      </c>
    </row>
    <row r="182" spans="1:65" s="2" customFormat="1" ht="24.2" customHeight="1">
      <c r="A182" s="33"/>
      <c r="B182" s="166"/>
      <c r="C182" s="200" t="s">
        <v>7</v>
      </c>
      <c r="D182" s="200" t="s">
        <v>213</v>
      </c>
      <c r="E182" s="201" t="s">
        <v>300</v>
      </c>
      <c r="F182" s="202" t="s">
        <v>301</v>
      </c>
      <c r="G182" s="203" t="s">
        <v>286</v>
      </c>
      <c r="H182" s="204">
        <v>42</v>
      </c>
      <c r="I182" s="205"/>
      <c r="J182" s="206">
        <f>ROUND(I182*H182,2)</f>
        <v>0</v>
      </c>
      <c r="K182" s="202" t="s">
        <v>191</v>
      </c>
      <c r="L182" s="207"/>
      <c r="M182" s="208" t="s">
        <v>1</v>
      </c>
      <c r="N182" s="209" t="s">
        <v>44</v>
      </c>
      <c r="O182" s="59"/>
      <c r="P182" s="176">
        <f>O182*H182</f>
        <v>0</v>
      </c>
      <c r="Q182" s="176">
        <v>8.5199999999999998E-3</v>
      </c>
      <c r="R182" s="176">
        <f>Q182*H182</f>
        <v>0.35783999999999999</v>
      </c>
      <c r="S182" s="176">
        <v>0</v>
      </c>
      <c r="T182" s="177">
        <f>S182*H182</f>
        <v>0</v>
      </c>
      <c r="U182" s="33"/>
      <c r="V182" s="33"/>
      <c r="W182" s="33"/>
      <c r="X182" s="33"/>
      <c r="Y182" s="33"/>
      <c r="Z182" s="33"/>
      <c r="AA182" s="33"/>
      <c r="AB182" s="33"/>
      <c r="AC182" s="33"/>
      <c r="AD182" s="33"/>
      <c r="AE182" s="33"/>
      <c r="AR182" s="178" t="s">
        <v>217</v>
      </c>
      <c r="AT182" s="178" t="s">
        <v>213</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302</v>
      </c>
    </row>
    <row r="183" spans="1:65" s="13" customFormat="1" ht="11.25">
      <c r="B183" s="184"/>
      <c r="D183" s="180" t="s">
        <v>196</v>
      </c>
      <c r="E183" s="185" t="s">
        <v>1</v>
      </c>
      <c r="F183" s="186" t="s">
        <v>303</v>
      </c>
      <c r="H183" s="187">
        <v>42</v>
      </c>
      <c r="I183" s="188"/>
      <c r="L183" s="184"/>
      <c r="M183" s="189"/>
      <c r="N183" s="190"/>
      <c r="O183" s="190"/>
      <c r="P183" s="190"/>
      <c r="Q183" s="190"/>
      <c r="R183" s="190"/>
      <c r="S183" s="190"/>
      <c r="T183" s="191"/>
      <c r="AT183" s="185" t="s">
        <v>196</v>
      </c>
      <c r="AU183" s="185" t="s">
        <v>88</v>
      </c>
      <c r="AV183" s="13" t="s">
        <v>88</v>
      </c>
      <c r="AW183" s="13" t="s">
        <v>36</v>
      </c>
      <c r="AX183" s="13" t="s">
        <v>86</v>
      </c>
      <c r="AY183" s="185" t="s">
        <v>184</v>
      </c>
    </row>
    <row r="184" spans="1:65" s="2" customFormat="1" ht="24.2" customHeight="1">
      <c r="A184" s="33"/>
      <c r="B184" s="166"/>
      <c r="C184" s="200" t="s">
        <v>304</v>
      </c>
      <c r="D184" s="200" t="s">
        <v>213</v>
      </c>
      <c r="E184" s="201" t="s">
        <v>305</v>
      </c>
      <c r="F184" s="202" t="s">
        <v>306</v>
      </c>
      <c r="G184" s="203" t="s">
        <v>286</v>
      </c>
      <c r="H184" s="204">
        <v>340</v>
      </c>
      <c r="I184" s="205"/>
      <c r="J184" s="206">
        <f>ROUND(I184*H184,2)</f>
        <v>0</v>
      </c>
      <c r="K184" s="202" t="s">
        <v>191</v>
      </c>
      <c r="L184" s="207"/>
      <c r="M184" s="208" t="s">
        <v>1</v>
      </c>
      <c r="N184" s="209" t="s">
        <v>44</v>
      </c>
      <c r="O184" s="59"/>
      <c r="P184" s="176">
        <f>O184*H184</f>
        <v>0</v>
      </c>
      <c r="Q184" s="176">
        <v>1.1100000000000001E-3</v>
      </c>
      <c r="R184" s="176">
        <f>Q184*H184</f>
        <v>0.37740000000000001</v>
      </c>
      <c r="S184" s="176">
        <v>0</v>
      </c>
      <c r="T184" s="177">
        <f>S184*H184</f>
        <v>0</v>
      </c>
      <c r="U184" s="33"/>
      <c r="V184" s="33"/>
      <c r="W184" s="33"/>
      <c r="X184" s="33"/>
      <c r="Y184" s="33"/>
      <c r="Z184" s="33"/>
      <c r="AA184" s="33"/>
      <c r="AB184" s="33"/>
      <c r="AC184" s="33"/>
      <c r="AD184" s="33"/>
      <c r="AE184" s="33"/>
      <c r="AR184" s="178" t="s">
        <v>217</v>
      </c>
      <c r="AT184" s="178" t="s">
        <v>213</v>
      </c>
      <c r="AU184" s="178" t="s">
        <v>88</v>
      </c>
      <c r="AY184" s="18" t="s">
        <v>184</v>
      </c>
      <c r="BE184" s="179">
        <f>IF(N184="základní",J184,0)</f>
        <v>0</v>
      </c>
      <c r="BF184" s="179">
        <f>IF(N184="snížená",J184,0)</f>
        <v>0</v>
      </c>
      <c r="BG184" s="179">
        <f>IF(N184="zákl. přenesená",J184,0)</f>
        <v>0</v>
      </c>
      <c r="BH184" s="179">
        <f>IF(N184="sníž. přenesená",J184,0)</f>
        <v>0</v>
      </c>
      <c r="BI184" s="179">
        <f>IF(N184="nulová",J184,0)</f>
        <v>0</v>
      </c>
      <c r="BJ184" s="18" t="s">
        <v>86</v>
      </c>
      <c r="BK184" s="179">
        <f>ROUND(I184*H184,2)</f>
        <v>0</v>
      </c>
      <c r="BL184" s="18" t="s">
        <v>192</v>
      </c>
      <c r="BM184" s="178" t="s">
        <v>307</v>
      </c>
    </row>
    <row r="185" spans="1:65" s="13" customFormat="1" ht="11.25">
      <c r="B185" s="184"/>
      <c r="D185" s="180" t="s">
        <v>196</v>
      </c>
      <c r="E185" s="185" t="s">
        <v>1</v>
      </c>
      <c r="F185" s="186" t="s">
        <v>308</v>
      </c>
      <c r="H185" s="187">
        <v>40</v>
      </c>
      <c r="I185" s="188"/>
      <c r="L185" s="184"/>
      <c r="M185" s="189"/>
      <c r="N185" s="190"/>
      <c r="O185" s="190"/>
      <c r="P185" s="190"/>
      <c r="Q185" s="190"/>
      <c r="R185" s="190"/>
      <c r="S185" s="190"/>
      <c r="T185" s="191"/>
      <c r="AT185" s="185" t="s">
        <v>196</v>
      </c>
      <c r="AU185" s="185" t="s">
        <v>88</v>
      </c>
      <c r="AV185" s="13" t="s">
        <v>88</v>
      </c>
      <c r="AW185" s="13" t="s">
        <v>36</v>
      </c>
      <c r="AX185" s="13" t="s">
        <v>79</v>
      </c>
      <c r="AY185" s="185" t="s">
        <v>184</v>
      </c>
    </row>
    <row r="186" spans="1:65" s="13" customFormat="1" ht="11.25">
      <c r="B186" s="184"/>
      <c r="D186" s="180" t="s">
        <v>196</v>
      </c>
      <c r="E186" s="185" t="s">
        <v>1</v>
      </c>
      <c r="F186" s="186" t="s">
        <v>309</v>
      </c>
      <c r="H186" s="187">
        <v>300</v>
      </c>
      <c r="I186" s="188"/>
      <c r="L186" s="184"/>
      <c r="M186" s="189"/>
      <c r="N186" s="190"/>
      <c r="O186" s="190"/>
      <c r="P186" s="190"/>
      <c r="Q186" s="190"/>
      <c r="R186" s="190"/>
      <c r="S186" s="190"/>
      <c r="T186" s="191"/>
      <c r="AT186" s="185" t="s">
        <v>196</v>
      </c>
      <c r="AU186" s="185" t="s">
        <v>88</v>
      </c>
      <c r="AV186" s="13" t="s">
        <v>88</v>
      </c>
      <c r="AW186" s="13" t="s">
        <v>36</v>
      </c>
      <c r="AX186" s="13" t="s">
        <v>79</v>
      </c>
      <c r="AY186" s="185" t="s">
        <v>184</v>
      </c>
    </row>
    <row r="187" spans="1:65" s="14" customFormat="1" ht="11.25">
      <c r="B187" s="192"/>
      <c r="D187" s="180" t="s">
        <v>196</v>
      </c>
      <c r="E187" s="193" t="s">
        <v>1</v>
      </c>
      <c r="F187" s="194" t="s">
        <v>212</v>
      </c>
      <c r="H187" s="195">
        <v>340</v>
      </c>
      <c r="I187" s="196"/>
      <c r="L187" s="192"/>
      <c r="M187" s="197"/>
      <c r="N187" s="198"/>
      <c r="O187" s="198"/>
      <c r="P187" s="198"/>
      <c r="Q187" s="198"/>
      <c r="R187" s="198"/>
      <c r="S187" s="198"/>
      <c r="T187" s="199"/>
      <c r="AT187" s="193" t="s">
        <v>196</v>
      </c>
      <c r="AU187" s="193" t="s">
        <v>88</v>
      </c>
      <c r="AV187" s="14" t="s">
        <v>192</v>
      </c>
      <c r="AW187" s="14" t="s">
        <v>36</v>
      </c>
      <c r="AX187" s="14" t="s">
        <v>86</v>
      </c>
      <c r="AY187" s="193" t="s">
        <v>184</v>
      </c>
    </row>
    <row r="188" spans="1:65" s="2" customFormat="1" ht="14.45" customHeight="1">
      <c r="A188" s="33"/>
      <c r="B188" s="166"/>
      <c r="C188" s="200" t="s">
        <v>310</v>
      </c>
      <c r="D188" s="200" t="s">
        <v>213</v>
      </c>
      <c r="E188" s="201" t="s">
        <v>311</v>
      </c>
      <c r="F188" s="202" t="s">
        <v>312</v>
      </c>
      <c r="G188" s="203" t="s">
        <v>286</v>
      </c>
      <c r="H188" s="204">
        <v>44</v>
      </c>
      <c r="I188" s="205"/>
      <c r="J188" s="206">
        <f>ROUND(I188*H188,2)</f>
        <v>0</v>
      </c>
      <c r="K188" s="202" t="s">
        <v>1</v>
      </c>
      <c r="L188" s="207"/>
      <c r="M188" s="208" t="s">
        <v>1</v>
      </c>
      <c r="N188" s="209" t="s">
        <v>44</v>
      </c>
      <c r="O188" s="59"/>
      <c r="P188" s="176">
        <f>O188*H188</f>
        <v>0</v>
      </c>
      <c r="Q188" s="176">
        <v>1.1100000000000001E-3</v>
      </c>
      <c r="R188" s="176">
        <f>Q188*H188</f>
        <v>4.8840000000000001E-2</v>
      </c>
      <c r="S188" s="176">
        <v>0</v>
      </c>
      <c r="T188" s="177">
        <f>S188*H188</f>
        <v>0</v>
      </c>
      <c r="U188" s="33"/>
      <c r="V188" s="33"/>
      <c r="W188" s="33"/>
      <c r="X188" s="33"/>
      <c r="Y188" s="33"/>
      <c r="Z188" s="33"/>
      <c r="AA188" s="33"/>
      <c r="AB188" s="33"/>
      <c r="AC188" s="33"/>
      <c r="AD188" s="33"/>
      <c r="AE188" s="33"/>
      <c r="AR188" s="178" t="s">
        <v>217</v>
      </c>
      <c r="AT188" s="178" t="s">
        <v>213</v>
      </c>
      <c r="AU188" s="178" t="s">
        <v>88</v>
      </c>
      <c r="AY188" s="18" t="s">
        <v>184</v>
      </c>
      <c r="BE188" s="179">
        <f>IF(N188="základní",J188,0)</f>
        <v>0</v>
      </c>
      <c r="BF188" s="179">
        <f>IF(N188="snížená",J188,0)</f>
        <v>0</v>
      </c>
      <c r="BG188" s="179">
        <f>IF(N188="zákl. přenesená",J188,0)</f>
        <v>0</v>
      </c>
      <c r="BH188" s="179">
        <f>IF(N188="sníž. přenesená",J188,0)</f>
        <v>0</v>
      </c>
      <c r="BI188" s="179">
        <f>IF(N188="nulová",J188,0)</f>
        <v>0</v>
      </c>
      <c r="BJ188" s="18" t="s">
        <v>86</v>
      </c>
      <c r="BK188" s="179">
        <f>ROUND(I188*H188,2)</f>
        <v>0</v>
      </c>
      <c r="BL188" s="18" t="s">
        <v>192</v>
      </c>
      <c r="BM188" s="178" t="s">
        <v>313</v>
      </c>
    </row>
    <row r="189" spans="1:65" s="2" customFormat="1" ht="24.2" customHeight="1">
      <c r="A189" s="33"/>
      <c r="B189" s="166"/>
      <c r="C189" s="200" t="s">
        <v>314</v>
      </c>
      <c r="D189" s="200" t="s">
        <v>213</v>
      </c>
      <c r="E189" s="201" t="s">
        <v>315</v>
      </c>
      <c r="F189" s="202" t="s">
        <v>316</v>
      </c>
      <c r="G189" s="203" t="s">
        <v>286</v>
      </c>
      <c r="H189" s="204">
        <v>280</v>
      </c>
      <c r="I189" s="205"/>
      <c r="J189" s="206">
        <f>ROUND(I189*H189,2)</f>
        <v>0</v>
      </c>
      <c r="K189" s="202" t="s">
        <v>191</v>
      </c>
      <c r="L189" s="207"/>
      <c r="M189" s="208" t="s">
        <v>1</v>
      </c>
      <c r="N189" s="209" t="s">
        <v>44</v>
      </c>
      <c r="O189" s="59"/>
      <c r="P189" s="176">
        <f>O189*H189</f>
        <v>0</v>
      </c>
      <c r="Q189" s="176">
        <v>5.1999999999999995E-4</v>
      </c>
      <c r="R189" s="176">
        <f>Q189*H189</f>
        <v>0.14559999999999998</v>
      </c>
      <c r="S189" s="176">
        <v>0</v>
      </c>
      <c r="T189" s="177">
        <f>S189*H189</f>
        <v>0</v>
      </c>
      <c r="U189" s="33"/>
      <c r="V189" s="33"/>
      <c r="W189" s="33"/>
      <c r="X189" s="33"/>
      <c r="Y189" s="33"/>
      <c r="Z189" s="33"/>
      <c r="AA189" s="33"/>
      <c r="AB189" s="33"/>
      <c r="AC189" s="33"/>
      <c r="AD189" s="33"/>
      <c r="AE189" s="33"/>
      <c r="AR189" s="178" t="s">
        <v>217</v>
      </c>
      <c r="AT189" s="178" t="s">
        <v>213</v>
      </c>
      <c r="AU189" s="178" t="s">
        <v>88</v>
      </c>
      <c r="AY189" s="18" t="s">
        <v>184</v>
      </c>
      <c r="BE189" s="179">
        <f>IF(N189="základní",J189,0)</f>
        <v>0</v>
      </c>
      <c r="BF189" s="179">
        <f>IF(N189="snížená",J189,0)</f>
        <v>0</v>
      </c>
      <c r="BG189" s="179">
        <f>IF(N189="zákl. přenesená",J189,0)</f>
        <v>0</v>
      </c>
      <c r="BH189" s="179">
        <f>IF(N189="sníž. přenesená",J189,0)</f>
        <v>0</v>
      </c>
      <c r="BI189" s="179">
        <f>IF(N189="nulová",J189,0)</f>
        <v>0</v>
      </c>
      <c r="BJ189" s="18" t="s">
        <v>86</v>
      </c>
      <c r="BK189" s="179">
        <f>ROUND(I189*H189,2)</f>
        <v>0</v>
      </c>
      <c r="BL189" s="18" t="s">
        <v>192</v>
      </c>
      <c r="BM189" s="178" t="s">
        <v>317</v>
      </c>
    </row>
    <row r="190" spans="1:65" s="13" customFormat="1" ht="11.25">
      <c r="B190" s="184"/>
      <c r="D190" s="180" t="s">
        <v>196</v>
      </c>
      <c r="E190" s="185" t="s">
        <v>1</v>
      </c>
      <c r="F190" s="186" t="s">
        <v>318</v>
      </c>
      <c r="H190" s="187">
        <v>168</v>
      </c>
      <c r="I190" s="188"/>
      <c r="L190" s="184"/>
      <c r="M190" s="189"/>
      <c r="N190" s="190"/>
      <c r="O190" s="190"/>
      <c r="P190" s="190"/>
      <c r="Q190" s="190"/>
      <c r="R190" s="190"/>
      <c r="S190" s="190"/>
      <c r="T190" s="191"/>
      <c r="AT190" s="185" t="s">
        <v>196</v>
      </c>
      <c r="AU190" s="185" t="s">
        <v>88</v>
      </c>
      <c r="AV190" s="13" t="s">
        <v>88</v>
      </c>
      <c r="AW190" s="13" t="s">
        <v>36</v>
      </c>
      <c r="AX190" s="13" t="s">
        <v>79</v>
      </c>
      <c r="AY190" s="185" t="s">
        <v>184</v>
      </c>
    </row>
    <row r="191" spans="1:65" s="13" customFormat="1" ht="11.25">
      <c r="B191" s="184"/>
      <c r="D191" s="180" t="s">
        <v>196</v>
      </c>
      <c r="E191" s="185" t="s">
        <v>1</v>
      </c>
      <c r="F191" s="186" t="s">
        <v>319</v>
      </c>
      <c r="H191" s="187">
        <v>112</v>
      </c>
      <c r="I191" s="188"/>
      <c r="L191" s="184"/>
      <c r="M191" s="189"/>
      <c r="N191" s="190"/>
      <c r="O191" s="190"/>
      <c r="P191" s="190"/>
      <c r="Q191" s="190"/>
      <c r="R191" s="190"/>
      <c r="S191" s="190"/>
      <c r="T191" s="191"/>
      <c r="AT191" s="185" t="s">
        <v>196</v>
      </c>
      <c r="AU191" s="185" t="s">
        <v>88</v>
      </c>
      <c r="AV191" s="13" t="s">
        <v>88</v>
      </c>
      <c r="AW191" s="13" t="s">
        <v>36</v>
      </c>
      <c r="AX191" s="13" t="s">
        <v>79</v>
      </c>
      <c r="AY191" s="185" t="s">
        <v>184</v>
      </c>
    </row>
    <row r="192" spans="1:65" s="14" customFormat="1" ht="11.25">
      <c r="B192" s="192"/>
      <c r="D192" s="180" t="s">
        <v>196</v>
      </c>
      <c r="E192" s="193" t="s">
        <v>1</v>
      </c>
      <c r="F192" s="194" t="s">
        <v>212</v>
      </c>
      <c r="H192" s="195">
        <v>280</v>
      </c>
      <c r="I192" s="196"/>
      <c r="L192" s="192"/>
      <c r="M192" s="197"/>
      <c r="N192" s="198"/>
      <c r="O192" s="198"/>
      <c r="P192" s="198"/>
      <c r="Q192" s="198"/>
      <c r="R192" s="198"/>
      <c r="S192" s="198"/>
      <c r="T192" s="199"/>
      <c r="AT192" s="193" t="s">
        <v>196</v>
      </c>
      <c r="AU192" s="193" t="s">
        <v>88</v>
      </c>
      <c r="AV192" s="14" t="s">
        <v>192</v>
      </c>
      <c r="AW192" s="14" t="s">
        <v>36</v>
      </c>
      <c r="AX192" s="14" t="s">
        <v>86</v>
      </c>
      <c r="AY192" s="193" t="s">
        <v>184</v>
      </c>
    </row>
    <row r="193" spans="1:65" s="2" customFormat="1" ht="24.2" customHeight="1">
      <c r="A193" s="33"/>
      <c r="B193" s="166"/>
      <c r="C193" s="200" t="s">
        <v>320</v>
      </c>
      <c r="D193" s="200" t="s">
        <v>213</v>
      </c>
      <c r="E193" s="201" t="s">
        <v>321</v>
      </c>
      <c r="F193" s="202" t="s">
        <v>322</v>
      </c>
      <c r="G193" s="203" t="s">
        <v>286</v>
      </c>
      <c r="H193" s="204">
        <v>280</v>
      </c>
      <c r="I193" s="205"/>
      <c r="J193" s="206">
        <f>ROUND(I193*H193,2)</f>
        <v>0</v>
      </c>
      <c r="K193" s="202" t="s">
        <v>191</v>
      </c>
      <c r="L193" s="207"/>
      <c r="M193" s="208" t="s">
        <v>1</v>
      </c>
      <c r="N193" s="209" t="s">
        <v>44</v>
      </c>
      <c r="O193" s="59"/>
      <c r="P193" s="176">
        <f>O193*H193</f>
        <v>0</v>
      </c>
      <c r="Q193" s="176">
        <v>9.0000000000000006E-5</v>
      </c>
      <c r="R193" s="176">
        <f>Q193*H193</f>
        <v>2.52E-2</v>
      </c>
      <c r="S193" s="176">
        <v>0</v>
      </c>
      <c r="T193" s="177">
        <f>S193*H193</f>
        <v>0</v>
      </c>
      <c r="U193" s="33"/>
      <c r="V193" s="33"/>
      <c r="W193" s="33"/>
      <c r="X193" s="33"/>
      <c r="Y193" s="33"/>
      <c r="Z193" s="33"/>
      <c r="AA193" s="33"/>
      <c r="AB193" s="33"/>
      <c r="AC193" s="33"/>
      <c r="AD193" s="33"/>
      <c r="AE193" s="33"/>
      <c r="AR193" s="178" t="s">
        <v>217</v>
      </c>
      <c r="AT193" s="178" t="s">
        <v>213</v>
      </c>
      <c r="AU193" s="178" t="s">
        <v>88</v>
      </c>
      <c r="AY193" s="18" t="s">
        <v>184</v>
      </c>
      <c r="BE193" s="179">
        <f>IF(N193="základní",J193,0)</f>
        <v>0</v>
      </c>
      <c r="BF193" s="179">
        <f>IF(N193="snížená",J193,0)</f>
        <v>0</v>
      </c>
      <c r="BG193" s="179">
        <f>IF(N193="zákl. přenesená",J193,0)</f>
        <v>0</v>
      </c>
      <c r="BH193" s="179">
        <f>IF(N193="sníž. přenesená",J193,0)</f>
        <v>0</v>
      </c>
      <c r="BI193" s="179">
        <f>IF(N193="nulová",J193,0)</f>
        <v>0</v>
      </c>
      <c r="BJ193" s="18" t="s">
        <v>86</v>
      </c>
      <c r="BK193" s="179">
        <f>ROUND(I193*H193,2)</f>
        <v>0</v>
      </c>
      <c r="BL193" s="18" t="s">
        <v>192</v>
      </c>
      <c r="BM193" s="178" t="s">
        <v>323</v>
      </c>
    </row>
    <row r="194" spans="1:65" s="2" customFormat="1" ht="24.2" customHeight="1">
      <c r="A194" s="33"/>
      <c r="B194" s="166"/>
      <c r="C194" s="167" t="s">
        <v>324</v>
      </c>
      <c r="D194" s="167" t="s">
        <v>187</v>
      </c>
      <c r="E194" s="168" t="s">
        <v>325</v>
      </c>
      <c r="F194" s="169" t="s">
        <v>326</v>
      </c>
      <c r="G194" s="170" t="s">
        <v>327</v>
      </c>
      <c r="H194" s="171">
        <v>7</v>
      </c>
      <c r="I194" s="172"/>
      <c r="J194" s="173">
        <f>ROUND(I194*H194,2)</f>
        <v>0</v>
      </c>
      <c r="K194" s="169" t="s">
        <v>191</v>
      </c>
      <c r="L194" s="34"/>
      <c r="M194" s="174" t="s">
        <v>1</v>
      </c>
      <c r="N194" s="175" t="s">
        <v>44</v>
      </c>
      <c r="O194" s="59"/>
      <c r="P194" s="176">
        <f>O194*H194</f>
        <v>0</v>
      </c>
      <c r="Q194" s="176">
        <v>0</v>
      </c>
      <c r="R194" s="176">
        <f>Q194*H194</f>
        <v>0</v>
      </c>
      <c r="S194" s="176">
        <v>0</v>
      </c>
      <c r="T194" s="177">
        <f>S194*H194</f>
        <v>0</v>
      </c>
      <c r="U194" s="33"/>
      <c r="V194" s="33"/>
      <c r="W194" s="33"/>
      <c r="X194" s="33"/>
      <c r="Y194" s="33"/>
      <c r="Z194" s="33"/>
      <c r="AA194" s="33"/>
      <c r="AB194" s="33"/>
      <c r="AC194" s="33"/>
      <c r="AD194" s="33"/>
      <c r="AE194" s="33"/>
      <c r="AR194" s="178" t="s">
        <v>192</v>
      </c>
      <c r="AT194" s="178" t="s">
        <v>187</v>
      </c>
      <c r="AU194" s="178" t="s">
        <v>88</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192</v>
      </c>
      <c r="BM194" s="178" t="s">
        <v>328</v>
      </c>
    </row>
    <row r="195" spans="1:65" s="2" customFormat="1" ht="19.5">
      <c r="A195" s="33"/>
      <c r="B195" s="34"/>
      <c r="C195" s="33"/>
      <c r="D195" s="180" t="s">
        <v>194</v>
      </c>
      <c r="E195" s="33"/>
      <c r="F195" s="181" t="s">
        <v>329</v>
      </c>
      <c r="G195" s="33"/>
      <c r="H195" s="33"/>
      <c r="I195" s="102"/>
      <c r="J195" s="33"/>
      <c r="K195" s="33"/>
      <c r="L195" s="34"/>
      <c r="M195" s="182"/>
      <c r="N195" s="183"/>
      <c r="O195" s="59"/>
      <c r="P195" s="59"/>
      <c r="Q195" s="59"/>
      <c r="R195" s="59"/>
      <c r="S195" s="59"/>
      <c r="T195" s="60"/>
      <c r="U195" s="33"/>
      <c r="V195" s="33"/>
      <c r="W195" s="33"/>
      <c r="X195" s="33"/>
      <c r="Y195" s="33"/>
      <c r="Z195" s="33"/>
      <c r="AA195" s="33"/>
      <c r="AB195" s="33"/>
      <c r="AC195" s="33"/>
      <c r="AD195" s="33"/>
      <c r="AE195" s="33"/>
      <c r="AT195" s="18" t="s">
        <v>194</v>
      </c>
      <c r="AU195" s="18" t="s">
        <v>88</v>
      </c>
    </row>
    <row r="196" spans="1:65" s="13" customFormat="1" ht="11.25">
      <c r="B196" s="184"/>
      <c r="D196" s="180" t="s">
        <v>196</v>
      </c>
      <c r="E196" s="185" t="s">
        <v>1</v>
      </c>
      <c r="F196" s="186" t="s">
        <v>330</v>
      </c>
      <c r="H196" s="187">
        <v>7</v>
      </c>
      <c r="I196" s="188"/>
      <c r="L196" s="184"/>
      <c r="M196" s="189"/>
      <c r="N196" s="190"/>
      <c r="O196" s="190"/>
      <c r="P196" s="190"/>
      <c r="Q196" s="190"/>
      <c r="R196" s="190"/>
      <c r="S196" s="190"/>
      <c r="T196" s="191"/>
      <c r="AT196" s="185" t="s">
        <v>196</v>
      </c>
      <c r="AU196" s="185" t="s">
        <v>88</v>
      </c>
      <c r="AV196" s="13" t="s">
        <v>88</v>
      </c>
      <c r="AW196" s="13" t="s">
        <v>36</v>
      </c>
      <c r="AX196" s="13" t="s">
        <v>86</v>
      </c>
      <c r="AY196" s="185" t="s">
        <v>184</v>
      </c>
    </row>
    <row r="197" spans="1:65" s="2" customFormat="1" ht="24.2" customHeight="1">
      <c r="A197" s="33"/>
      <c r="B197" s="166"/>
      <c r="C197" s="200" t="s">
        <v>331</v>
      </c>
      <c r="D197" s="200" t="s">
        <v>213</v>
      </c>
      <c r="E197" s="201" t="s">
        <v>332</v>
      </c>
      <c r="F197" s="202" t="s">
        <v>333</v>
      </c>
      <c r="G197" s="203" t="s">
        <v>286</v>
      </c>
      <c r="H197" s="204">
        <v>2</v>
      </c>
      <c r="I197" s="205"/>
      <c r="J197" s="206">
        <f>ROUND(I197*H197,2)</f>
        <v>0</v>
      </c>
      <c r="K197" s="202" t="s">
        <v>191</v>
      </c>
      <c r="L197" s="207"/>
      <c r="M197" s="208" t="s">
        <v>1</v>
      </c>
      <c r="N197" s="209" t="s">
        <v>44</v>
      </c>
      <c r="O197" s="59"/>
      <c r="P197" s="176">
        <f>O197*H197</f>
        <v>0</v>
      </c>
      <c r="Q197" s="176">
        <v>0.2195</v>
      </c>
      <c r="R197" s="176">
        <f>Q197*H197</f>
        <v>0.439</v>
      </c>
      <c r="S197" s="176">
        <v>0</v>
      </c>
      <c r="T197" s="177">
        <f>S197*H197</f>
        <v>0</v>
      </c>
      <c r="U197" s="33"/>
      <c r="V197" s="33"/>
      <c r="W197" s="33"/>
      <c r="X197" s="33"/>
      <c r="Y197" s="33"/>
      <c r="Z197" s="33"/>
      <c r="AA197" s="33"/>
      <c r="AB197" s="33"/>
      <c r="AC197" s="33"/>
      <c r="AD197" s="33"/>
      <c r="AE197" s="33"/>
      <c r="AR197" s="178" t="s">
        <v>217</v>
      </c>
      <c r="AT197" s="178" t="s">
        <v>213</v>
      </c>
      <c r="AU197" s="178" t="s">
        <v>88</v>
      </c>
      <c r="AY197" s="18" t="s">
        <v>184</v>
      </c>
      <c r="BE197" s="179">
        <f>IF(N197="základní",J197,0)</f>
        <v>0</v>
      </c>
      <c r="BF197" s="179">
        <f>IF(N197="snížená",J197,0)</f>
        <v>0</v>
      </c>
      <c r="BG197" s="179">
        <f>IF(N197="zákl. přenesená",J197,0)</f>
        <v>0</v>
      </c>
      <c r="BH197" s="179">
        <f>IF(N197="sníž. přenesená",J197,0)</f>
        <v>0</v>
      </c>
      <c r="BI197" s="179">
        <f>IF(N197="nulová",J197,0)</f>
        <v>0</v>
      </c>
      <c r="BJ197" s="18" t="s">
        <v>86</v>
      </c>
      <c r="BK197" s="179">
        <f>ROUND(I197*H197,2)</f>
        <v>0</v>
      </c>
      <c r="BL197" s="18" t="s">
        <v>192</v>
      </c>
      <c r="BM197" s="178" t="s">
        <v>334</v>
      </c>
    </row>
    <row r="198" spans="1:65" s="2" customFormat="1" ht="24.2" customHeight="1">
      <c r="A198" s="33"/>
      <c r="B198" s="166"/>
      <c r="C198" s="167" t="s">
        <v>335</v>
      </c>
      <c r="D198" s="167" t="s">
        <v>187</v>
      </c>
      <c r="E198" s="168" t="s">
        <v>336</v>
      </c>
      <c r="F198" s="169" t="s">
        <v>337</v>
      </c>
      <c r="G198" s="170" t="s">
        <v>327</v>
      </c>
      <c r="H198" s="171">
        <v>68.134</v>
      </c>
      <c r="I198" s="172"/>
      <c r="J198" s="173">
        <f>ROUND(I198*H198,2)</f>
        <v>0</v>
      </c>
      <c r="K198" s="169" t="s">
        <v>191</v>
      </c>
      <c r="L198" s="34"/>
      <c r="M198" s="174" t="s">
        <v>1</v>
      </c>
      <c r="N198" s="175" t="s">
        <v>44</v>
      </c>
      <c r="O198" s="59"/>
      <c r="P198" s="176">
        <f>O198*H198</f>
        <v>0</v>
      </c>
      <c r="Q198" s="176">
        <v>0</v>
      </c>
      <c r="R198" s="176">
        <f>Q198*H198</f>
        <v>0</v>
      </c>
      <c r="S198" s="176">
        <v>0</v>
      </c>
      <c r="T198" s="177">
        <f>S198*H198</f>
        <v>0</v>
      </c>
      <c r="U198" s="33"/>
      <c r="V198" s="33"/>
      <c r="W198" s="33"/>
      <c r="X198" s="33"/>
      <c r="Y198" s="33"/>
      <c r="Z198" s="33"/>
      <c r="AA198" s="33"/>
      <c r="AB198" s="33"/>
      <c r="AC198" s="33"/>
      <c r="AD198" s="33"/>
      <c r="AE198" s="33"/>
      <c r="AR198" s="178" t="s">
        <v>192</v>
      </c>
      <c r="AT198" s="178" t="s">
        <v>187</v>
      </c>
      <c r="AU198" s="178" t="s">
        <v>88</v>
      </c>
      <c r="AY198" s="18" t="s">
        <v>184</v>
      </c>
      <c r="BE198" s="179">
        <f>IF(N198="základní",J198,0)</f>
        <v>0</v>
      </c>
      <c r="BF198" s="179">
        <f>IF(N198="snížená",J198,0)</f>
        <v>0</v>
      </c>
      <c r="BG198" s="179">
        <f>IF(N198="zákl. přenesená",J198,0)</f>
        <v>0</v>
      </c>
      <c r="BH198" s="179">
        <f>IF(N198="sníž. přenesená",J198,0)</f>
        <v>0</v>
      </c>
      <c r="BI198" s="179">
        <f>IF(N198="nulová",J198,0)</f>
        <v>0</v>
      </c>
      <c r="BJ198" s="18" t="s">
        <v>86</v>
      </c>
      <c r="BK198" s="179">
        <f>ROUND(I198*H198,2)</f>
        <v>0</v>
      </c>
      <c r="BL198" s="18" t="s">
        <v>192</v>
      </c>
      <c r="BM198" s="178" t="s">
        <v>338</v>
      </c>
    </row>
    <row r="199" spans="1:65" s="2" customFormat="1" ht="19.5">
      <c r="A199" s="33"/>
      <c r="B199" s="34"/>
      <c r="C199" s="33"/>
      <c r="D199" s="180" t="s">
        <v>194</v>
      </c>
      <c r="E199" s="33"/>
      <c r="F199" s="181" t="s">
        <v>329</v>
      </c>
      <c r="G199" s="33"/>
      <c r="H199" s="33"/>
      <c r="I199" s="102"/>
      <c r="J199" s="33"/>
      <c r="K199" s="33"/>
      <c r="L199" s="34"/>
      <c r="M199" s="182"/>
      <c r="N199" s="183"/>
      <c r="O199" s="59"/>
      <c r="P199" s="59"/>
      <c r="Q199" s="59"/>
      <c r="R199" s="59"/>
      <c r="S199" s="59"/>
      <c r="T199" s="60"/>
      <c r="U199" s="33"/>
      <c r="V199" s="33"/>
      <c r="W199" s="33"/>
      <c r="X199" s="33"/>
      <c r="Y199" s="33"/>
      <c r="Z199" s="33"/>
      <c r="AA199" s="33"/>
      <c r="AB199" s="33"/>
      <c r="AC199" s="33"/>
      <c r="AD199" s="33"/>
      <c r="AE199" s="33"/>
      <c r="AT199" s="18" t="s">
        <v>194</v>
      </c>
      <c r="AU199" s="18" t="s">
        <v>88</v>
      </c>
    </row>
    <row r="200" spans="1:65" s="13" customFormat="1" ht="22.5">
      <c r="B200" s="184"/>
      <c r="D200" s="180" t="s">
        <v>196</v>
      </c>
      <c r="E200" s="185" t="s">
        <v>1</v>
      </c>
      <c r="F200" s="186" t="s">
        <v>339</v>
      </c>
      <c r="H200" s="187">
        <v>68.134</v>
      </c>
      <c r="I200" s="188"/>
      <c r="L200" s="184"/>
      <c r="M200" s="189"/>
      <c r="N200" s="190"/>
      <c r="O200" s="190"/>
      <c r="P200" s="190"/>
      <c r="Q200" s="190"/>
      <c r="R200" s="190"/>
      <c r="S200" s="190"/>
      <c r="T200" s="191"/>
      <c r="AT200" s="185" t="s">
        <v>196</v>
      </c>
      <c r="AU200" s="185" t="s">
        <v>88</v>
      </c>
      <c r="AV200" s="13" t="s">
        <v>88</v>
      </c>
      <c r="AW200" s="13" t="s">
        <v>36</v>
      </c>
      <c r="AX200" s="13" t="s">
        <v>86</v>
      </c>
      <c r="AY200" s="185" t="s">
        <v>184</v>
      </c>
    </row>
    <row r="201" spans="1:65" s="2" customFormat="1" ht="24.2" customHeight="1">
      <c r="A201" s="33"/>
      <c r="B201" s="166"/>
      <c r="C201" s="167" t="s">
        <v>340</v>
      </c>
      <c r="D201" s="167" t="s">
        <v>187</v>
      </c>
      <c r="E201" s="168" t="s">
        <v>341</v>
      </c>
      <c r="F201" s="169" t="s">
        <v>342</v>
      </c>
      <c r="G201" s="170" t="s">
        <v>286</v>
      </c>
      <c r="H201" s="171">
        <v>88</v>
      </c>
      <c r="I201" s="172"/>
      <c r="J201" s="173">
        <f>ROUND(I201*H201,2)</f>
        <v>0</v>
      </c>
      <c r="K201" s="169" t="s">
        <v>191</v>
      </c>
      <c r="L201" s="34"/>
      <c r="M201" s="174" t="s">
        <v>1</v>
      </c>
      <c r="N201" s="175" t="s">
        <v>44</v>
      </c>
      <c r="O201" s="59"/>
      <c r="P201" s="176">
        <f>O201*H201</f>
        <v>0</v>
      </c>
      <c r="Q201" s="176">
        <v>0</v>
      </c>
      <c r="R201" s="176">
        <f>Q201*H201</f>
        <v>0</v>
      </c>
      <c r="S201" s="176">
        <v>0</v>
      </c>
      <c r="T201" s="177">
        <f>S201*H201</f>
        <v>0</v>
      </c>
      <c r="U201" s="33"/>
      <c r="V201" s="33"/>
      <c r="W201" s="33"/>
      <c r="X201" s="33"/>
      <c r="Y201" s="33"/>
      <c r="Z201" s="33"/>
      <c r="AA201" s="33"/>
      <c r="AB201" s="33"/>
      <c r="AC201" s="33"/>
      <c r="AD201" s="33"/>
      <c r="AE201" s="33"/>
      <c r="AR201" s="178" t="s">
        <v>192</v>
      </c>
      <c r="AT201" s="178" t="s">
        <v>187</v>
      </c>
      <c r="AU201" s="178" t="s">
        <v>88</v>
      </c>
      <c r="AY201" s="18" t="s">
        <v>184</v>
      </c>
      <c r="BE201" s="179">
        <f>IF(N201="základní",J201,0)</f>
        <v>0</v>
      </c>
      <c r="BF201" s="179">
        <f>IF(N201="snížená",J201,0)</f>
        <v>0</v>
      </c>
      <c r="BG201" s="179">
        <f>IF(N201="zákl. přenesená",J201,0)</f>
        <v>0</v>
      </c>
      <c r="BH201" s="179">
        <f>IF(N201="sníž. přenesená",J201,0)</f>
        <v>0</v>
      </c>
      <c r="BI201" s="179">
        <f>IF(N201="nulová",J201,0)</f>
        <v>0</v>
      </c>
      <c r="BJ201" s="18" t="s">
        <v>86</v>
      </c>
      <c r="BK201" s="179">
        <f>ROUND(I201*H201,2)</f>
        <v>0</v>
      </c>
      <c r="BL201" s="18" t="s">
        <v>192</v>
      </c>
      <c r="BM201" s="178" t="s">
        <v>343</v>
      </c>
    </row>
    <row r="202" spans="1:65" s="2" customFormat="1" ht="19.5">
      <c r="A202" s="33"/>
      <c r="B202" s="34"/>
      <c r="C202" s="33"/>
      <c r="D202" s="180" t="s">
        <v>194</v>
      </c>
      <c r="E202" s="33"/>
      <c r="F202" s="181" t="s">
        <v>344</v>
      </c>
      <c r="G202" s="33"/>
      <c r="H202" s="33"/>
      <c r="I202" s="102"/>
      <c r="J202" s="33"/>
      <c r="K202" s="33"/>
      <c r="L202" s="34"/>
      <c r="M202" s="182"/>
      <c r="N202" s="183"/>
      <c r="O202" s="59"/>
      <c r="P202" s="59"/>
      <c r="Q202" s="59"/>
      <c r="R202" s="59"/>
      <c r="S202" s="59"/>
      <c r="T202" s="60"/>
      <c r="U202" s="33"/>
      <c r="V202" s="33"/>
      <c r="W202" s="33"/>
      <c r="X202" s="33"/>
      <c r="Y202" s="33"/>
      <c r="Z202" s="33"/>
      <c r="AA202" s="33"/>
      <c r="AB202" s="33"/>
      <c r="AC202" s="33"/>
      <c r="AD202" s="33"/>
      <c r="AE202" s="33"/>
      <c r="AT202" s="18" t="s">
        <v>194</v>
      </c>
      <c r="AU202" s="18" t="s">
        <v>88</v>
      </c>
    </row>
    <row r="203" spans="1:65" s="13" customFormat="1" ht="11.25">
      <c r="B203" s="184"/>
      <c r="D203" s="180" t="s">
        <v>196</v>
      </c>
      <c r="E203" s="185" t="s">
        <v>1</v>
      </c>
      <c r="F203" s="186" t="s">
        <v>345</v>
      </c>
      <c r="H203" s="187">
        <v>64</v>
      </c>
      <c r="I203" s="188"/>
      <c r="L203" s="184"/>
      <c r="M203" s="189"/>
      <c r="N203" s="190"/>
      <c r="O203" s="190"/>
      <c r="P203" s="190"/>
      <c r="Q203" s="190"/>
      <c r="R203" s="190"/>
      <c r="S203" s="190"/>
      <c r="T203" s="191"/>
      <c r="AT203" s="185" t="s">
        <v>196</v>
      </c>
      <c r="AU203" s="185" t="s">
        <v>88</v>
      </c>
      <c r="AV203" s="13" t="s">
        <v>88</v>
      </c>
      <c r="AW203" s="13" t="s">
        <v>36</v>
      </c>
      <c r="AX203" s="13" t="s">
        <v>79</v>
      </c>
      <c r="AY203" s="185" t="s">
        <v>184</v>
      </c>
    </row>
    <row r="204" spans="1:65" s="13" customFormat="1" ht="11.25">
      <c r="B204" s="184"/>
      <c r="D204" s="180" t="s">
        <v>196</v>
      </c>
      <c r="E204" s="185" t="s">
        <v>1</v>
      </c>
      <c r="F204" s="186" t="s">
        <v>346</v>
      </c>
      <c r="H204" s="187">
        <v>24</v>
      </c>
      <c r="I204" s="188"/>
      <c r="L204" s="184"/>
      <c r="M204" s="189"/>
      <c r="N204" s="190"/>
      <c r="O204" s="190"/>
      <c r="P204" s="190"/>
      <c r="Q204" s="190"/>
      <c r="R204" s="190"/>
      <c r="S204" s="190"/>
      <c r="T204" s="191"/>
      <c r="AT204" s="185" t="s">
        <v>196</v>
      </c>
      <c r="AU204" s="185" t="s">
        <v>88</v>
      </c>
      <c r="AV204" s="13" t="s">
        <v>88</v>
      </c>
      <c r="AW204" s="13" t="s">
        <v>36</v>
      </c>
      <c r="AX204" s="13" t="s">
        <v>79</v>
      </c>
      <c r="AY204" s="185" t="s">
        <v>184</v>
      </c>
    </row>
    <row r="205" spans="1:65" s="14" customFormat="1" ht="11.25">
      <c r="B205" s="192"/>
      <c r="D205" s="180" t="s">
        <v>196</v>
      </c>
      <c r="E205" s="193" t="s">
        <v>1</v>
      </c>
      <c r="F205" s="194" t="s">
        <v>212</v>
      </c>
      <c r="H205" s="195">
        <v>88</v>
      </c>
      <c r="I205" s="196"/>
      <c r="L205" s="192"/>
      <c r="M205" s="197"/>
      <c r="N205" s="198"/>
      <c r="O205" s="198"/>
      <c r="P205" s="198"/>
      <c r="Q205" s="198"/>
      <c r="R205" s="198"/>
      <c r="S205" s="198"/>
      <c r="T205" s="199"/>
      <c r="AT205" s="193" t="s">
        <v>196</v>
      </c>
      <c r="AU205" s="193" t="s">
        <v>88</v>
      </c>
      <c r="AV205" s="14" t="s">
        <v>192</v>
      </c>
      <c r="AW205" s="14" t="s">
        <v>36</v>
      </c>
      <c r="AX205" s="14" t="s">
        <v>86</v>
      </c>
      <c r="AY205" s="193" t="s">
        <v>184</v>
      </c>
    </row>
    <row r="206" spans="1:65" s="2" customFormat="1" ht="24.2" customHeight="1">
      <c r="A206" s="33"/>
      <c r="B206" s="166"/>
      <c r="C206" s="167" t="s">
        <v>347</v>
      </c>
      <c r="D206" s="167" t="s">
        <v>187</v>
      </c>
      <c r="E206" s="168" t="s">
        <v>348</v>
      </c>
      <c r="F206" s="169" t="s">
        <v>349</v>
      </c>
      <c r="G206" s="170" t="s">
        <v>286</v>
      </c>
      <c r="H206" s="171">
        <v>150</v>
      </c>
      <c r="I206" s="172"/>
      <c r="J206" s="173">
        <f>ROUND(I206*H206,2)</f>
        <v>0</v>
      </c>
      <c r="K206" s="169" t="s">
        <v>191</v>
      </c>
      <c r="L206" s="34"/>
      <c r="M206" s="174" t="s">
        <v>1</v>
      </c>
      <c r="N206" s="175" t="s">
        <v>44</v>
      </c>
      <c r="O206" s="59"/>
      <c r="P206" s="176">
        <f>O206*H206</f>
        <v>0</v>
      </c>
      <c r="Q206" s="176">
        <v>0</v>
      </c>
      <c r="R206" s="176">
        <f>Q206*H206</f>
        <v>0</v>
      </c>
      <c r="S206" s="176">
        <v>0</v>
      </c>
      <c r="T206" s="177">
        <f>S206*H206</f>
        <v>0</v>
      </c>
      <c r="U206" s="33"/>
      <c r="V206" s="33"/>
      <c r="W206" s="33"/>
      <c r="X206" s="33"/>
      <c r="Y206" s="33"/>
      <c r="Z206" s="33"/>
      <c r="AA206" s="33"/>
      <c r="AB206" s="33"/>
      <c r="AC206" s="33"/>
      <c r="AD206" s="33"/>
      <c r="AE206" s="33"/>
      <c r="AR206" s="178" t="s">
        <v>192</v>
      </c>
      <c r="AT206" s="178" t="s">
        <v>187</v>
      </c>
      <c r="AU206" s="178" t="s">
        <v>88</v>
      </c>
      <c r="AY206" s="18" t="s">
        <v>184</v>
      </c>
      <c r="BE206" s="179">
        <f>IF(N206="základní",J206,0)</f>
        <v>0</v>
      </c>
      <c r="BF206" s="179">
        <f>IF(N206="snížená",J206,0)</f>
        <v>0</v>
      </c>
      <c r="BG206" s="179">
        <f>IF(N206="zákl. přenesená",J206,0)</f>
        <v>0</v>
      </c>
      <c r="BH206" s="179">
        <f>IF(N206="sníž. přenesená",J206,0)</f>
        <v>0</v>
      </c>
      <c r="BI206" s="179">
        <f>IF(N206="nulová",J206,0)</f>
        <v>0</v>
      </c>
      <c r="BJ206" s="18" t="s">
        <v>86</v>
      </c>
      <c r="BK206" s="179">
        <f>ROUND(I206*H206,2)</f>
        <v>0</v>
      </c>
      <c r="BL206" s="18" t="s">
        <v>192</v>
      </c>
      <c r="BM206" s="178" t="s">
        <v>350</v>
      </c>
    </row>
    <row r="207" spans="1:65" s="2" customFormat="1" ht="19.5">
      <c r="A207" s="33"/>
      <c r="B207" s="34"/>
      <c r="C207" s="33"/>
      <c r="D207" s="180" t="s">
        <v>194</v>
      </c>
      <c r="E207" s="33"/>
      <c r="F207" s="181" t="s">
        <v>351</v>
      </c>
      <c r="G207" s="33"/>
      <c r="H207" s="33"/>
      <c r="I207" s="102"/>
      <c r="J207" s="33"/>
      <c r="K207" s="33"/>
      <c r="L207" s="34"/>
      <c r="M207" s="182"/>
      <c r="N207" s="183"/>
      <c r="O207" s="59"/>
      <c r="P207" s="59"/>
      <c r="Q207" s="59"/>
      <c r="R207" s="59"/>
      <c r="S207" s="59"/>
      <c r="T207" s="60"/>
      <c r="U207" s="33"/>
      <c r="V207" s="33"/>
      <c r="W207" s="33"/>
      <c r="X207" s="33"/>
      <c r="Y207" s="33"/>
      <c r="Z207" s="33"/>
      <c r="AA207" s="33"/>
      <c r="AB207" s="33"/>
      <c r="AC207" s="33"/>
      <c r="AD207" s="33"/>
      <c r="AE207" s="33"/>
      <c r="AT207" s="18" t="s">
        <v>194</v>
      </c>
      <c r="AU207" s="18" t="s">
        <v>88</v>
      </c>
    </row>
    <row r="208" spans="1:65" s="13" customFormat="1" ht="11.25">
      <c r="B208" s="184"/>
      <c r="D208" s="180" t="s">
        <v>196</v>
      </c>
      <c r="E208" s="185" t="s">
        <v>1</v>
      </c>
      <c r="F208" s="186" t="s">
        <v>352</v>
      </c>
      <c r="H208" s="187">
        <v>120</v>
      </c>
      <c r="I208" s="188"/>
      <c r="L208" s="184"/>
      <c r="M208" s="189"/>
      <c r="N208" s="190"/>
      <c r="O208" s="190"/>
      <c r="P208" s="190"/>
      <c r="Q208" s="190"/>
      <c r="R208" s="190"/>
      <c r="S208" s="190"/>
      <c r="T208" s="191"/>
      <c r="AT208" s="185" t="s">
        <v>196</v>
      </c>
      <c r="AU208" s="185" t="s">
        <v>88</v>
      </c>
      <c r="AV208" s="13" t="s">
        <v>88</v>
      </c>
      <c r="AW208" s="13" t="s">
        <v>36</v>
      </c>
      <c r="AX208" s="13" t="s">
        <v>79</v>
      </c>
      <c r="AY208" s="185" t="s">
        <v>184</v>
      </c>
    </row>
    <row r="209" spans="1:65" s="13" customFormat="1" ht="11.25">
      <c r="B209" s="184"/>
      <c r="D209" s="180" t="s">
        <v>196</v>
      </c>
      <c r="E209" s="185" t="s">
        <v>1</v>
      </c>
      <c r="F209" s="186" t="s">
        <v>353</v>
      </c>
      <c r="H209" s="187">
        <v>30</v>
      </c>
      <c r="I209" s="188"/>
      <c r="L209" s="184"/>
      <c r="M209" s="189"/>
      <c r="N209" s="190"/>
      <c r="O209" s="190"/>
      <c r="P209" s="190"/>
      <c r="Q209" s="190"/>
      <c r="R209" s="190"/>
      <c r="S209" s="190"/>
      <c r="T209" s="191"/>
      <c r="AT209" s="185" t="s">
        <v>196</v>
      </c>
      <c r="AU209" s="185" t="s">
        <v>88</v>
      </c>
      <c r="AV209" s="13" t="s">
        <v>88</v>
      </c>
      <c r="AW209" s="13" t="s">
        <v>36</v>
      </c>
      <c r="AX209" s="13" t="s">
        <v>79</v>
      </c>
      <c r="AY209" s="185" t="s">
        <v>184</v>
      </c>
    </row>
    <row r="210" spans="1:65" s="14" customFormat="1" ht="11.25">
      <c r="B210" s="192"/>
      <c r="D210" s="180" t="s">
        <v>196</v>
      </c>
      <c r="E210" s="193" t="s">
        <v>1</v>
      </c>
      <c r="F210" s="194" t="s">
        <v>212</v>
      </c>
      <c r="H210" s="195">
        <v>150</v>
      </c>
      <c r="I210" s="196"/>
      <c r="L210" s="192"/>
      <c r="M210" s="197"/>
      <c r="N210" s="198"/>
      <c r="O210" s="198"/>
      <c r="P210" s="198"/>
      <c r="Q210" s="198"/>
      <c r="R210" s="198"/>
      <c r="S210" s="198"/>
      <c r="T210" s="199"/>
      <c r="AT210" s="193" t="s">
        <v>196</v>
      </c>
      <c r="AU210" s="193" t="s">
        <v>88</v>
      </c>
      <c r="AV210" s="14" t="s">
        <v>192</v>
      </c>
      <c r="AW210" s="14" t="s">
        <v>36</v>
      </c>
      <c r="AX210" s="14" t="s">
        <v>86</v>
      </c>
      <c r="AY210" s="193" t="s">
        <v>184</v>
      </c>
    </row>
    <row r="211" spans="1:65" s="2" customFormat="1" ht="24.2" customHeight="1">
      <c r="A211" s="33"/>
      <c r="B211" s="166"/>
      <c r="C211" s="200" t="s">
        <v>354</v>
      </c>
      <c r="D211" s="200" t="s">
        <v>213</v>
      </c>
      <c r="E211" s="201" t="s">
        <v>355</v>
      </c>
      <c r="F211" s="202" t="s">
        <v>356</v>
      </c>
      <c r="G211" s="203" t="s">
        <v>286</v>
      </c>
      <c r="H211" s="204">
        <v>150</v>
      </c>
      <c r="I211" s="205"/>
      <c r="J211" s="206">
        <f>ROUND(I211*H211,2)</f>
        <v>0</v>
      </c>
      <c r="K211" s="202" t="s">
        <v>191</v>
      </c>
      <c r="L211" s="207"/>
      <c r="M211" s="208" t="s">
        <v>1</v>
      </c>
      <c r="N211" s="209" t="s">
        <v>44</v>
      </c>
      <c r="O211" s="59"/>
      <c r="P211" s="176">
        <f>O211*H211</f>
        <v>0</v>
      </c>
      <c r="Q211" s="176">
        <v>1.167E-2</v>
      </c>
      <c r="R211" s="176">
        <f>Q211*H211</f>
        <v>1.7504999999999999</v>
      </c>
      <c r="S211" s="176">
        <v>0</v>
      </c>
      <c r="T211" s="177">
        <f>S211*H211</f>
        <v>0</v>
      </c>
      <c r="U211" s="33"/>
      <c r="V211" s="33"/>
      <c r="W211" s="33"/>
      <c r="X211" s="33"/>
      <c r="Y211" s="33"/>
      <c r="Z211" s="33"/>
      <c r="AA211" s="33"/>
      <c r="AB211" s="33"/>
      <c r="AC211" s="33"/>
      <c r="AD211" s="33"/>
      <c r="AE211" s="33"/>
      <c r="AR211" s="178" t="s">
        <v>217</v>
      </c>
      <c r="AT211" s="178" t="s">
        <v>213</v>
      </c>
      <c r="AU211" s="178" t="s">
        <v>88</v>
      </c>
      <c r="AY211" s="18" t="s">
        <v>184</v>
      </c>
      <c r="BE211" s="179">
        <f>IF(N211="základní",J211,0)</f>
        <v>0</v>
      </c>
      <c r="BF211" s="179">
        <f>IF(N211="snížená",J211,0)</f>
        <v>0</v>
      </c>
      <c r="BG211" s="179">
        <f>IF(N211="zákl. přenesená",J211,0)</f>
        <v>0</v>
      </c>
      <c r="BH211" s="179">
        <f>IF(N211="sníž. přenesená",J211,0)</f>
        <v>0</v>
      </c>
      <c r="BI211" s="179">
        <f>IF(N211="nulová",J211,0)</f>
        <v>0</v>
      </c>
      <c r="BJ211" s="18" t="s">
        <v>86</v>
      </c>
      <c r="BK211" s="179">
        <f>ROUND(I211*H211,2)</f>
        <v>0</v>
      </c>
      <c r="BL211" s="18" t="s">
        <v>192</v>
      </c>
      <c r="BM211" s="178" t="s">
        <v>357</v>
      </c>
    </row>
    <row r="212" spans="1:65" s="13" customFormat="1" ht="11.25">
      <c r="B212" s="184"/>
      <c r="D212" s="180" t="s">
        <v>196</v>
      </c>
      <c r="E212" s="185" t="s">
        <v>1</v>
      </c>
      <c r="F212" s="186" t="s">
        <v>358</v>
      </c>
      <c r="H212" s="187">
        <v>150</v>
      </c>
      <c r="I212" s="188"/>
      <c r="L212" s="184"/>
      <c r="M212" s="189"/>
      <c r="N212" s="190"/>
      <c r="O212" s="190"/>
      <c r="P212" s="190"/>
      <c r="Q212" s="190"/>
      <c r="R212" s="190"/>
      <c r="S212" s="190"/>
      <c r="T212" s="191"/>
      <c r="AT212" s="185" t="s">
        <v>196</v>
      </c>
      <c r="AU212" s="185" t="s">
        <v>88</v>
      </c>
      <c r="AV212" s="13" t="s">
        <v>88</v>
      </c>
      <c r="AW212" s="13" t="s">
        <v>36</v>
      </c>
      <c r="AX212" s="13" t="s">
        <v>86</v>
      </c>
      <c r="AY212" s="185" t="s">
        <v>184</v>
      </c>
    </row>
    <row r="213" spans="1:65" s="2" customFormat="1" ht="24.2" customHeight="1">
      <c r="A213" s="33"/>
      <c r="B213" s="166"/>
      <c r="C213" s="200" t="s">
        <v>359</v>
      </c>
      <c r="D213" s="200" t="s">
        <v>213</v>
      </c>
      <c r="E213" s="201" t="s">
        <v>360</v>
      </c>
      <c r="F213" s="202" t="s">
        <v>361</v>
      </c>
      <c r="G213" s="203" t="s">
        <v>286</v>
      </c>
      <c r="H213" s="204">
        <v>150</v>
      </c>
      <c r="I213" s="205"/>
      <c r="J213" s="206">
        <f>ROUND(I213*H213,2)</f>
        <v>0</v>
      </c>
      <c r="K213" s="202" t="s">
        <v>1</v>
      </c>
      <c r="L213" s="207"/>
      <c r="M213" s="208" t="s">
        <v>1</v>
      </c>
      <c r="N213" s="209" t="s">
        <v>44</v>
      </c>
      <c r="O213" s="59"/>
      <c r="P213" s="176">
        <f>O213*H213</f>
        <v>0</v>
      </c>
      <c r="Q213" s="176">
        <v>9.0000000000000006E-5</v>
      </c>
      <c r="R213" s="176">
        <f>Q213*H213</f>
        <v>1.3500000000000002E-2</v>
      </c>
      <c r="S213" s="176">
        <v>0</v>
      </c>
      <c r="T213" s="177">
        <f>S213*H213</f>
        <v>0</v>
      </c>
      <c r="U213" s="33"/>
      <c r="V213" s="33"/>
      <c r="W213" s="33"/>
      <c r="X213" s="33"/>
      <c r="Y213" s="33"/>
      <c r="Z213" s="33"/>
      <c r="AA213" s="33"/>
      <c r="AB213" s="33"/>
      <c r="AC213" s="33"/>
      <c r="AD213" s="33"/>
      <c r="AE213" s="33"/>
      <c r="AR213" s="178" t="s">
        <v>217</v>
      </c>
      <c r="AT213" s="178" t="s">
        <v>213</v>
      </c>
      <c r="AU213" s="178" t="s">
        <v>88</v>
      </c>
      <c r="AY213" s="18" t="s">
        <v>184</v>
      </c>
      <c r="BE213" s="179">
        <f>IF(N213="základní",J213,0)</f>
        <v>0</v>
      </c>
      <c r="BF213" s="179">
        <f>IF(N213="snížená",J213,0)</f>
        <v>0</v>
      </c>
      <c r="BG213" s="179">
        <f>IF(N213="zákl. přenesená",J213,0)</f>
        <v>0</v>
      </c>
      <c r="BH213" s="179">
        <f>IF(N213="sníž. přenesená",J213,0)</f>
        <v>0</v>
      </c>
      <c r="BI213" s="179">
        <f>IF(N213="nulová",J213,0)</f>
        <v>0</v>
      </c>
      <c r="BJ213" s="18" t="s">
        <v>86</v>
      </c>
      <c r="BK213" s="179">
        <f>ROUND(I213*H213,2)</f>
        <v>0</v>
      </c>
      <c r="BL213" s="18" t="s">
        <v>192</v>
      </c>
      <c r="BM213" s="178" t="s">
        <v>362</v>
      </c>
    </row>
    <row r="214" spans="1:65" s="13" customFormat="1" ht="11.25">
      <c r="B214" s="184"/>
      <c r="D214" s="180" t="s">
        <v>196</v>
      </c>
      <c r="E214" s="185" t="s">
        <v>1</v>
      </c>
      <c r="F214" s="186" t="s">
        <v>358</v>
      </c>
      <c r="H214" s="187">
        <v>150</v>
      </c>
      <c r="I214" s="188"/>
      <c r="L214" s="184"/>
      <c r="M214" s="189"/>
      <c r="N214" s="190"/>
      <c r="O214" s="190"/>
      <c r="P214" s="190"/>
      <c r="Q214" s="190"/>
      <c r="R214" s="190"/>
      <c r="S214" s="190"/>
      <c r="T214" s="191"/>
      <c r="AT214" s="185" t="s">
        <v>196</v>
      </c>
      <c r="AU214" s="185" t="s">
        <v>88</v>
      </c>
      <c r="AV214" s="13" t="s">
        <v>88</v>
      </c>
      <c r="AW214" s="13" t="s">
        <v>36</v>
      </c>
      <c r="AX214" s="13" t="s">
        <v>86</v>
      </c>
      <c r="AY214" s="185" t="s">
        <v>184</v>
      </c>
    </row>
    <row r="215" spans="1:65" s="2" customFormat="1" ht="24.2" customHeight="1">
      <c r="A215" s="33"/>
      <c r="B215" s="166"/>
      <c r="C215" s="200" t="s">
        <v>363</v>
      </c>
      <c r="D215" s="200" t="s">
        <v>213</v>
      </c>
      <c r="E215" s="201" t="s">
        <v>364</v>
      </c>
      <c r="F215" s="202" t="s">
        <v>365</v>
      </c>
      <c r="G215" s="203" t="s">
        <v>286</v>
      </c>
      <c r="H215" s="204">
        <v>150</v>
      </c>
      <c r="I215" s="205"/>
      <c r="J215" s="206">
        <f>ROUND(I215*H215,2)</f>
        <v>0</v>
      </c>
      <c r="K215" s="202" t="s">
        <v>1</v>
      </c>
      <c r="L215" s="207"/>
      <c r="M215" s="208" t="s">
        <v>1</v>
      </c>
      <c r="N215" s="209" t="s">
        <v>44</v>
      </c>
      <c r="O215" s="59"/>
      <c r="P215" s="176">
        <f>O215*H215</f>
        <v>0</v>
      </c>
      <c r="Q215" s="176">
        <v>1.8000000000000001E-4</v>
      </c>
      <c r="R215" s="176">
        <f>Q215*H215</f>
        <v>2.7000000000000003E-2</v>
      </c>
      <c r="S215" s="176">
        <v>0</v>
      </c>
      <c r="T215" s="177">
        <f>S215*H215</f>
        <v>0</v>
      </c>
      <c r="U215" s="33"/>
      <c r="V215" s="33"/>
      <c r="W215" s="33"/>
      <c r="X215" s="33"/>
      <c r="Y215" s="33"/>
      <c r="Z215" s="33"/>
      <c r="AA215" s="33"/>
      <c r="AB215" s="33"/>
      <c r="AC215" s="33"/>
      <c r="AD215" s="33"/>
      <c r="AE215" s="33"/>
      <c r="AR215" s="178" t="s">
        <v>217</v>
      </c>
      <c r="AT215" s="178" t="s">
        <v>213</v>
      </c>
      <c r="AU215" s="178" t="s">
        <v>88</v>
      </c>
      <c r="AY215" s="18" t="s">
        <v>184</v>
      </c>
      <c r="BE215" s="179">
        <f>IF(N215="základní",J215,0)</f>
        <v>0</v>
      </c>
      <c r="BF215" s="179">
        <f>IF(N215="snížená",J215,0)</f>
        <v>0</v>
      </c>
      <c r="BG215" s="179">
        <f>IF(N215="zákl. přenesená",J215,0)</f>
        <v>0</v>
      </c>
      <c r="BH215" s="179">
        <f>IF(N215="sníž. přenesená",J215,0)</f>
        <v>0</v>
      </c>
      <c r="BI215" s="179">
        <f>IF(N215="nulová",J215,0)</f>
        <v>0</v>
      </c>
      <c r="BJ215" s="18" t="s">
        <v>86</v>
      </c>
      <c r="BK215" s="179">
        <f>ROUND(I215*H215,2)</f>
        <v>0</v>
      </c>
      <c r="BL215" s="18" t="s">
        <v>192</v>
      </c>
      <c r="BM215" s="178" t="s">
        <v>366</v>
      </c>
    </row>
    <row r="216" spans="1:65" s="13" customFormat="1" ht="11.25">
      <c r="B216" s="184"/>
      <c r="D216" s="180" t="s">
        <v>196</v>
      </c>
      <c r="E216" s="185" t="s">
        <v>1</v>
      </c>
      <c r="F216" s="186" t="s">
        <v>358</v>
      </c>
      <c r="H216" s="187">
        <v>150</v>
      </c>
      <c r="I216" s="188"/>
      <c r="L216" s="184"/>
      <c r="M216" s="189"/>
      <c r="N216" s="190"/>
      <c r="O216" s="190"/>
      <c r="P216" s="190"/>
      <c r="Q216" s="190"/>
      <c r="R216" s="190"/>
      <c r="S216" s="190"/>
      <c r="T216" s="191"/>
      <c r="AT216" s="185" t="s">
        <v>196</v>
      </c>
      <c r="AU216" s="185" t="s">
        <v>88</v>
      </c>
      <c r="AV216" s="13" t="s">
        <v>88</v>
      </c>
      <c r="AW216" s="13" t="s">
        <v>36</v>
      </c>
      <c r="AX216" s="13" t="s">
        <v>86</v>
      </c>
      <c r="AY216" s="185" t="s">
        <v>184</v>
      </c>
    </row>
    <row r="217" spans="1:65" s="2" customFormat="1" ht="24.2" customHeight="1">
      <c r="A217" s="33"/>
      <c r="B217" s="166"/>
      <c r="C217" s="167" t="s">
        <v>367</v>
      </c>
      <c r="D217" s="167" t="s">
        <v>187</v>
      </c>
      <c r="E217" s="168" t="s">
        <v>368</v>
      </c>
      <c r="F217" s="169" t="s">
        <v>369</v>
      </c>
      <c r="G217" s="170" t="s">
        <v>370</v>
      </c>
      <c r="H217" s="171">
        <v>150</v>
      </c>
      <c r="I217" s="172"/>
      <c r="J217" s="173">
        <f>ROUND(I217*H217,2)</f>
        <v>0</v>
      </c>
      <c r="K217" s="169" t="s">
        <v>191</v>
      </c>
      <c r="L217" s="34"/>
      <c r="M217" s="174" t="s">
        <v>1</v>
      </c>
      <c r="N217" s="175" t="s">
        <v>44</v>
      </c>
      <c r="O217" s="59"/>
      <c r="P217" s="176">
        <f>O217*H217</f>
        <v>0</v>
      </c>
      <c r="Q217" s="176">
        <v>0</v>
      </c>
      <c r="R217" s="176">
        <f>Q217*H217</f>
        <v>0</v>
      </c>
      <c r="S217" s="176">
        <v>0</v>
      </c>
      <c r="T217" s="177">
        <f>S217*H217</f>
        <v>0</v>
      </c>
      <c r="U217" s="33"/>
      <c r="V217" s="33"/>
      <c r="W217" s="33"/>
      <c r="X217" s="33"/>
      <c r="Y217" s="33"/>
      <c r="Z217" s="33"/>
      <c r="AA217" s="33"/>
      <c r="AB217" s="33"/>
      <c r="AC217" s="33"/>
      <c r="AD217" s="33"/>
      <c r="AE217" s="33"/>
      <c r="AR217" s="178" t="s">
        <v>192</v>
      </c>
      <c r="AT217" s="178" t="s">
        <v>187</v>
      </c>
      <c r="AU217" s="178" t="s">
        <v>88</v>
      </c>
      <c r="AY217" s="18" t="s">
        <v>184</v>
      </c>
      <c r="BE217" s="179">
        <f>IF(N217="základní",J217,0)</f>
        <v>0</v>
      </c>
      <c r="BF217" s="179">
        <f>IF(N217="snížená",J217,0)</f>
        <v>0</v>
      </c>
      <c r="BG217" s="179">
        <f>IF(N217="zákl. přenesená",J217,0)</f>
        <v>0</v>
      </c>
      <c r="BH217" s="179">
        <f>IF(N217="sníž. přenesená",J217,0)</f>
        <v>0</v>
      </c>
      <c r="BI217" s="179">
        <f>IF(N217="nulová",J217,0)</f>
        <v>0</v>
      </c>
      <c r="BJ217" s="18" t="s">
        <v>86</v>
      </c>
      <c r="BK217" s="179">
        <f>ROUND(I217*H217,2)</f>
        <v>0</v>
      </c>
      <c r="BL217" s="18" t="s">
        <v>192</v>
      </c>
      <c r="BM217" s="178" t="s">
        <v>371</v>
      </c>
    </row>
    <row r="218" spans="1:65" s="13" customFormat="1" ht="11.25">
      <c r="B218" s="184"/>
      <c r="D218" s="180" t="s">
        <v>196</v>
      </c>
      <c r="E218" s="185" t="s">
        <v>1</v>
      </c>
      <c r="F218" s="186" t="s">
        <v>372</v>
      </c>
      <c r="H218" s="187">
        <v>120</v>
      </c>
      <c r="I218" s="188"/>
      <c r="L218" s="184"/>
      <c r="M218" s="189"/>
      <c r="N218" s="190"/>
      <c r="O218" s="190"/>
      <c r="P218" s="190"/>
      <c r="Q218" s="190"/>
      <c r="R218" s="190"/>
      <c r="S218" s="190"/>
      <c r="T218" s="191"/>
      <c r="AT218" s="185" t="s">
        <v>196</v>
      </c>
      <c r="AU218" s="185" t="s">
        <v>88</v>
      </c>
      <c r="AV218" s="13" t="s">
        <v>88</v>
      </c>
      <c r="AW218" s="13" t="s">
        <v>36</v>
      </c>
      <c r="AX218" s="13" t="s">
        <v>79</v>
      </c>
      <c r="AY218" s="185" t="s">
        <v>184</v>
      </c>
    </row>
    <row r="219" spans="1:65" s="13" customFormat="1" ht="11.25">
      <c r="B219" s="184"/>
      <c r="D219" s="180" t="s">
        <v>196</v>
      </c>
      <c r="E219" s="185" t="s">
        <v>1</v>
      </c>
      <c r="F219" s="186" t="s">
        <v>373</v>
      </c>
      <c r="H219" s="187">
        <v>30</v>
      </c>
      <c r="I219" s="188"/>
      <c r="L219" s="184"/>
      <c r="M219" s="189"/>
      <c r="N219" s="190"/>
      <c r="O219" s="190"/>
      <c r="P219" s="190"/>
      <c r="Q219" s="190"/>
      <c r="R219" s="190"/>
      <c r="S219" s="190"/>
      <c r="T219" s="191"/>
      <c r="AT219" s="185" t="s">
        <v>196</v>
      </c>
      <c r="AU219" s="185" t="s">
        <v>88</v>
      </c>
      <c r="AV219" s="13" t="s">
        <v>88</v>
      </c>
      <c r="AW219" s="13" t="s">
        <v>36</v>
      </c>
      <c r="AX219" s="13" t="s">
        <v>79</v>
      </c>
      <c r="AY219" s="185" t="s">
        <v>184</v>
      </c>
    </row>
    <row r="220" spans="1:65" s="14" customFormat="1" ht="11.25">
      <c r="B220" s="192"/>
      <c r="D220" s="180" t="s">
        <v>196</v>
      </c>
      <c r="E220" s="193" t="s">
        <v>1</v>
      </c>
      <c r="F220" s="194" t="s">
        <v>212</v>
      </c>
      <c r="H220" s="195">
        <v>150</v>
      </c>
      <c r="I220" s="196"/>
      <c r="L220" s="192"/>
      <c r="M220" s="197"/>
      <c r="N220" s="198"/>
      <c r="O220" s="198"/>
      <c r="P220" s="198"/>
      <c r="Q220" s="198"/>
      <c r="R220" s="198"/>
      <c r="S220" s="198"/>
      <c r="T220" s="199"/>
      <c r="AT220" s="193" t="s">
        <v>196</v>
      </c>
      <c r="AU220" s="193" t="s">
        <v>88</v>
      </c>
      <c r="AV220" s="14" t="s">
        <v>192</v>
      </c>
      <c r="AW220" s="14" t="s">
        <v>36</v>
      </c>
      <c r="AX220" s="14" t="s">
        <v>86</v>
      </c>
      <c r="AY220" s="193" t="s">
        <v>184</v>
      </c>
    </row>
    <row r="221" spans="1:65" s="2" customFormat="1" ht="24.2" customHeight="1">
      <c r="A221" s="33"/>
      <c r="B221" s="166"/>
      <c r="C221" s="167" t="s">
        <v>374</v>
      </c>
      <c r="D221" s="167" t="s">
        <v>187</v>
      </c>
      <c r="E221" s="168" t="s">
        <v>375</v>
      </c>
      <c r="F221" s="169" t="s">
        <v>376</v>
      </c>
      <c r="G221" s="170" t="s">
        <v>190</v>
      </c>
      <c r="H221" s="171">
        <v>2.1000000000000001E-2</v>
      </c>
      <c r="I221" s="172"/>
      <c r="J221" s="173">
        <f>ROUND(I221*H221,2)</f>
        <v>0</v>
      </c>
      <c r="K221" s="169" t="s">
        <v>191</v>
      </c>
      <c r="L221" s="34"/>
      <c r="M221" s="174" t="s">
        <v>1</v>
      </c>
      <c r="N221" s="175" t="s">
        <v>44</v>
      </c>
      <c r="O221" s="59"/>
      <c r="P221" s="176">
        <f>O221*H221</f>
        <v>0</v>
      </c>
      <c r="Q221" s="176">
        <v>0</v>
      </c>
      <c r="R221" s="176">
        <f>Q221*H221</f>
        <v>0</v>
      </c>
      <c r="S221" s="176">
        <v>0</v>
      </c>
      <c r="T221" s="177">
        <f>S221*H221</f>
        <v>0</v>
      </c>
      <c r="U221" s="33"/>
      <c r="V221" s="33"/>
      <c r="W221" s="33"/>
      <c r="X221" s="33"/>
      <c r="Y221" s="33"/>
      <c r="Z221" s="33"/>
      <c r="AA221" s="33"/>
      <c r="AB221" s="33"/>
      <c r="AC221" s="33"/>
      <c r="AD221" s="33"/>
      <c r="AE221" s="33"/>
      <c r="AR221" s="178" t="s">
        <v>192</v>
      </c>
      <c r="AT221" s="178" t="s">
        <v>187</v>
      </c>
      <c r="AU221" s="178" t="s">
        <v>88</v>
      </c>
      <c r="AY221" s="18" t="s">
        <v>184</v>
      </c>
      <c r="BE221" s="179">
        <f>IF(N221="základní",J221,0)</f>
        <v>0</v>
      </c>
      <c r="BF221" s="179">
        <f>IF(N221="snížená",J221,0)</f>
        <v>0</v>
      </c>
      <c r="BG221" s="179">
        <f>IF(N221="zákl. přenesená",J221,0)</f>
        <v>0</v>
      </c>
      <c r="BH221" s="179">
        <f>IF(N221="sníž. přenesená",J221,0)</f>
        <v>0</v>
      </c>
      <c r="BI221" s="179">
        <f>IF(N221="nulová",J221,0)</f>
        <v>0</v>
      </c>
      <c r="BJ221" s="18" t="s">
        <v>86</v>
      </c>
      <c r="BK221" s="179">
        <f>ROUND(I221*H221,2)</f>
        <v>0</v>
      </c>
      <c r="BL221" s="18" t="s">
        <v>192</v>
      </c>
      <c r="BM221" s="178" t="s">
        <v>377</v>
      </c>
    </row>
    <row r="222" spans="1:65" s="2" customFormat="1" ht="19.5">
      <c r="A222" s="33"/>
      <c r="B222" s="34"/>
      <c r="C222" s="33"/>
      <c r="D222" s="180" t="s">
        <v>194</v>
      </c>
      <c r="E222" s="33"/>
      <c r="F222" s="181" t="s">
        <v>195</v>
      </c>
      <c r="G222" s="33"/>
      <c r="H222" s="33"/>
      <c r="I222" s="102"/>
      <c r="J222" s="33"/>
      <c r="K222" s="33"/>
      <c r="L222" s="34"/>
      <c r="M222" s="182"/>
      <c r="N222" s="183"/>
      <c r="O222" s="59"/>
      <c r="P222" s="59"/>
      <c r="Q222" s="59"/>
      <c r="R222" s="59"/>
      <c r="S222" s="59"/>
      <c r="T222" s="60"/>
      <c r="U222" s="33"/>
      <c r="V222" s="33"/>
      <c r="W222" s="33"/>
      <c r="X222" s="33"/>
      <c r="Y222" s="33"/>
      <c r="Z222" s="33"/>
      <c r="AA222" s="33"/>
      <c r="AB222" s="33"/>
      <c r="AC222" s="33"/>
      <c r="AD222" s="33"/>
      <c r="AE222" s="33"/>
      <c r="AT222" s="18" t="s">
        <v>194</v>
      </c>
      <c r="AU222" s="18" t="s">
        <v>88</v>
      </c>
    </row>
    <row r="223" spans="1:65" s="13" customFormat="1" ht="11.25">
      <c r="B223" s="184"/>
      <c r="D223" s="180" t="s">
        <v>196</v>
      </c>
      <c r="E223" s="185" t="s">
        <v>1</v>
      </c>
      <c r="F223" s="186" t="s">
        <v>378</v>
      </c>
      <c r="H223" s="187">
        <v>2.1000000000000001E-2</v>
      </c>
      <c r="I223" s="188"/>
      <c r="L223" s="184"/>
      <c r="M223" s="189"/>
      <c r="N223" s="190"/>
      <c r="O223" s="190"/>
      <c r="P223" s="190"/>
      <c r="Q223" s="190"/>
      <c r="R223" s="190"/>
      <c r="S223" s="190"/>
      <c r="T223" s="191"/>
      <c r="AT223" s="185" t="s">
        <v>196</v>
      </c>
      <c r="AU223" s="185" t="s">
        <v>88</v>
      </c>
      <c r="AV223" s="13" t="s">
        <v>88</v>
      </c>
      <c r="AW223" s="13" t="s">
        <v>36</v>
      </c>
      <c r="AX223" s="13" t="s">
        <v>86</v>
      </c>
      <c r="AY223" s="185" t="s">
        <v>184</v>
      </c>
    </row>
    <row r="224" spans="1:65" s="2" customFormat="1" ht="24.2" customHeight="1">
      <c r="A224" s="33"/>
      <c r="B224" s="166"/>
      <c r="C224" s="167" t="s">
        <v>379</v>
      </c>
      <c r="D224" s="167" t="s">
        <v>187</v>
      </c>
      <c r="E224" s="168" t="s">
        <v>380</v>
      </c>
      <c r="F224" s="169" t="s">
        <v>381</v>
      </c>
      <c r="G224" s="170" t="s">
        <v>190</v>
      </c>
      <c r="H224" s="171">
        <v>1.792</v>
      </c>
      <c r="I224" s="172"/>
      <c r="J224" s="173">
        <f>ROUND(I224*H224,2)</f>
        <v>0</v>
      </c>
      <c r="K224" s="169" t="s">
        <v>191</v>
      </c>
      <c r="L224" s="34"/>
      <c r="M224" s="174" t="s">
        <v>1</v>
      </c>
      <c r="N224" s="175" t="s">
        <v>44</v>
      </c>
      <c r="O224" s="59"/>
      <c r="P224" s="176">
        <f>O224*H224</f>
        <v>0</v>
      </c>
      <c r="Q224" s="176">
        <v>0</v>
      </c>
      <c r="R224" s="176">
        <f>Q224*H224</f>
        <v>0</v>
      </c>
      <c r="S224" s="176">
        <v>0</v>
      </c>
      <c r="T224" s="177">
        <f>S224*H224</f>
        <v>0</v>
      </c>
      <c r="U224" s="33"/>
      <c r="V224" s="33"/>
      <c r="W224" s="33"/>
      <c r="X224" s="33"/>
      <c r="Y224" s="33"/>
      <c r="Z224" s="33"/>
      <c r="AA224" s="33"/>
      <c r="AB224" s="33"/>
      <c r="AC224" s="33"/>
      <c r="AD224" s="33"/>
      <c r="AE224" s="33"/>
      <c r="AR224" s="178" t="s">
        <v>192</v>
      </c>
      <c r="AT224" s="178" t="s">
        <v>187</v>
      </c>
      <c r="AU224" s="178" t="s">
        <v>88</v>
      </c>
      <c r="AY224" s="18" t="s">
        <v>184</v>
      </c>
      <c r="BE224" s="179">
        <f>IF(N224="základní",J224,0)</f>
        <v>0</v>
      </c>
      <c r="BF224" s="179">
        <f>IF(N224="snížená",J224,0)</f>
        <v>0</v>
      </c>
      <c r="BG224" s="179">
        <f>IF(N224="zákl. přenesená",J224,0)</f>
        <v>0</v>
      </c>
      <c r="BH224" s="179">
        <f>IF(N224="sníž. přenesená",J224,0)</f>
        <v>0</v>
      </c>
      <c r="BI224" s="179">
        <f>IF(N224="nulová",J224,0)</f>
        <v>0</v>
      </c>
      <c r="BJ224" s="18" t="s">
        <v>86</v>
      </c>
      <c r="BK224" s="179">
        <f>ROUND(I224*H224,2)</f>
        <v>0</v>
      </c>
      <c r="BL224" s="18" t="s">
        <v>192</v>
      </c>
      <c r="BM224" s="178" t="s">
        <v>382</v>
      </c>
    </row>
    <row r="225" spans="1:65" s="2" customFormat="1" ht="19.5">
      <c r="A225" s="33"/>
      <c r="B225" s="34"/>
      <c r="C225" s="33"/>
      <c r="D225" s="180" t="s">
        <v>194</v>
      </c>
      <c r="E225" s="33"/>
      <c r="F225" s="181" t="s">
        <v>195</v>
      </c>
      <c r="G225" s="33"/>
      <c r="H225" s="33"/>
      <c r="I225" s="102"/>
      <c r="J225" s="33"/>
      <c r="K225" s="33"/>
      <c r="L225" s="34"/>
      <c r="M225" s="182"/>
      <c r="N225" s="183"/>
      <c r="O225" s="59"/>
      <c r="P225" s="59"/>
      <c r="Q225" s="59"/>
      <c r="R225" s="59"/>
      <c r="S225" s="59"/>
      <c r="T225" s="60"/>
      <c r="U225" s="33"/>
      <c r="V225" s="33"/>
      <c r="W225" s="33"/>
      <c r="X225" s="33"/>
      <c r="Y225" s="33"/>
      <c r="Z225" s="33"/>
      <c r="AA225" s="33"/>
      <c r="AB225" s="33"/>
      <c r="AC225" s="33"/>
      <c r="AD225" s="33"/>
      <c r="AE225" s="33"/>
      <c r="AT225" s="18" t="s">
        <v>194</v>
      </c>
      <c r="AU225" s="18" t="s">
        <v>88</v>
      </c>
    </row>
    <row r="226" spans="1:65" s="13" customFormat="1" ht="11.25">
      <c r="B226" s="184"/>
      <c r="D226" s="180" t="s">
        <v>196</v>
      </c>
      <c r="E226" s="185" t="s">
        <v>1</v>
      </c>
      <c r="F226" s="186" t="s">
        <v>383</v>
      </c>
      <c r="H226" s="187">
        <v>0.53200000000000003</v>
      </c>
      <c r="I226" s="188"/>
      <c r="L226" s="184"/>
      <c r="M226" s="189"/>
      <c r="N226" s="190"/>
      <c r="O226" s="190"/>
      <c r="P226" s="190"/>
      <c r="Q226" s="190"/>
      <c r="R226" s="190"/>
      <c r="S226" s="190"/>
      <c r="T226" s="191"/>
      <c r="AT226" s="185" t="s">
        <v>196</v>
      </c>
      <c r="AU226" s="185" t="s">
        <v>88</v>
      </c>
      <c r="AV226" s="13" t="s">
        <v>88</v>
      </c>
      <c r="AW226" s="13" t="s">
        <v>36</v>
      </c>
      <c r="AX226" s="13" t="s">
        <v>79</v>
      </c>
      <c r="AY226" s="185" t="s">
        <v>184</v>
      </c>
    </row>
    <row r="227" spans="1:65" s="13" customFormat="1" ht="11.25">
      <c r="B227" s="184"/>
      <c r="D227" s="180" t="s">
        <v>196</v>
      </c>
      <c r="E227" s="185" t="s">
        <v>1</v>
      </c>
      <c r="F227" s="186" t="s">
        <v>384</v>
      </c>
      <c r="H227" s="187">
        <v>0.41399999999999998</v>
      </c>
      <c r="I227" s="188"/>
      <c r="L227" s="184"/>
      <c r="M227" s="189"/>
      <c r="N227" s="190"/>
      <c r="O227" s="190"/>
      <c r="P227" s="190"/>
      <c r="Q227" s="190"/>
      <c r="R227" s="190"/>
      <c r="S227" s="190"/>
      <c r="T227" s="191"/>
      <c r="AT227" s="185" t="s">
        <v>196</v>
      </c>
      <c r="AU227" s="185" t="s">
        <v>88</v>
      </c>
      <c r="AV227" s="13" t="s">
        <v>88</v>
      </c>
      <c r="AW227" s="13" t="s">
        <v>36</v>
      </c>
      <c r="AX227" s="13" t="s">
        <v>79</v>
      </c>
      <c r="AY227" s="185" t="s">
        <v>184</v>
      </c>
    </row>
    <row r="228" spans="1:65" s="13" customFormat="1" ht="11.25">
      <c r="B228" s="184"/>
      <c r="D228" s="180" t="s">
        <v>196</v>
      </c>
      <c r="E228" s="185" t="s">
        <v>1</v>
      </c>
      <c r="F228" s="186" t="s">
        <v>385</v>
      </c>
      <c r="H228" s="187">
        <v>0.86699999999999999</v>
      </c>
      <c r="I228" s="188"/>
      <c r="L228" s="184"/>
      <c r="M228" s="189"/>
      <c r="N228" s="190"/>
      <c r="O228" s="190"/>
      <c r="P228" s="190"/>
      <c r="Q228" s="190"/>
      <c r="R228" s="190"/>
      <c r="S228" s="190"/>
      <c r="T228" s="191"/>
      <c r="AT228" s="185" t="s">
        <v>196</v>
      </c>
      <c r="AU228" s="185" t="s">
        <v>88</v>
      </c>
      <c r="AV228" s="13" t="s">
        <v>88</v>
      </c>
      <c r="AW228" s="13" t="s">
        <v>36</v>
      </c>
      <c r="AX228" s="13" t="s">
        <v>79</v>
      </c>
      <c r="AY228" s="185" t="s">
        <v>184</v>
      </c>
    </row>
    <row r="229" spans="1:65" s="13" customFormat="1" ht="11.25">
      <c r="B229" s="184"/>
      <c r="D229" s="180" t="s">
        <v>196</v>
      </c>
      <c r="E229" s="185" t="s">
        <v>1</v>
      </c>
      <c r="F229" s="186" t="s">
        <v>386</v>
      </c>
      <c r="H229" s="187">
        <v>-2.1000000000000001E-2</v>
      </c>
      <c r="I229" s="188"/>
      <c r="L229" s="184"/>
      <c r="M229" s="189"/>
      <c r="N229" s="190"/>
      <c r="O229" s="190"/>
      <c r="P229" s="190"/>
      <c r="Q229" s="190"/>
      <c r="R229" s="190"/>
      <c r="S229" s="190"/>
      <c r="T229" s="191"/>
      <c r="AT229" s="185" t="s">
        <v>196</v>
      </c>
      <c r="AU229" s="185" t="s">
        <v>88</v>
      </c>
      <c r="AV229" s="13" t="s">
        <v>88</v>
      </c>
      <c r="AW229" s="13" t="s">
        <v>36</v>
      </c>
      <c r="AX229" s="13" t="s">
        <v>79</v>
      </c>
      <c r="AY229" s="185" t="s">
        <v>184</v>
      </c>
    </row>
    <row r="230" spans="1:65" s="14" customFormat="1" ht="11.25">
      <c r="B230" s="192"/>
      <c r="D230" s="180" t="s">
        <v>196</v>
      </c>
      <c r="E230" s="193" t="s">
        <v>1</v>
      </c>
      <c r="F230" s="194" t="s">
        <v>212</v>
      </c>
      <c r="H230" s="195">
        <v>1.792</v>
      </c>
      <c r="I230" s="196"/>
      <c r="L230" s="192"/>
      <c r="M230" s="197"/>
      <c r="N230" s="198"/>
      <c r="O230" s="198"/>
      <c r="P230" s="198"/>
      <c r="Q230" s="198"/>
      <c r="R230" s="198"/>
      <c r="S230" s="198"/>
      <c r="T230" s="199"/>
      <c r="AT230" s="193" t="s">
        <v>196</v>
      </c>
      <c r="AU230" s="193" t="s">
        <v>88</v>
      </c>
      <c r="AV230" s="14" t="s">
        <v>192</v>
      </c>
      <c r="AW230" s="14" t="s">
        <v>36</v>
      </c>
      <c r="AX230" s="14" t="s">
        <v>86</v>
      </c>
      <c r="AY230" s="193" t="s">
        <v>184</v>
      </c>
    </row>
    <row r="231" spans="1:65" s="2" customFormat="1" ht="24.2" customHeight="1">
      <c r="A231" s="33"/>
      <c r="B231" s="166"/>
      <c r="C231" s="167" t="s">
        <v>387</v>
      </c>
      <c r="D231" s="167" t="s">
        <v>187</v>
      </c>
      <c r="E231" s="168" t="s">
        <v>388</v>
      </c>
      <c r="F231" s="169" t="s">
        <v>389</v>
      </c>
      <c r="G231" s="170" t="s">
        <v>190</v>
      </c>
      <c r="H231" s="171">
        <v>1.3240000000000001</v>
      </c>
      <c r="I231" s="172"/>
      <c r="J231" s="173">
        <f>ROUND(I231*H231,2)</f>
        <v>0</v>
      </c>
      <c r="K231" s="169" t="s">
        <v>191</v>
      </c>
      <c r="L231" s="34"/>
      <c r="M231" s="174" t="s">
        <v>1</v>
      </c>
      <c r="N231" s="175" t="s">
        <v>44</v>
      </c>
      <c r="O231" s="59"/>
      <c r="P231" s="176">
        <f>O231*H231</f>
        <v>0</v>
      </c>
      <c r="Q231" s="176">
        <v>0</v>
      </c>
      <c r="R231" s="176">
        <f>Q231*H231</f>
        <v>0</v>
      </c>
      <c r="S231" s="176">
        <v>0</v>
      </c>
      <c r="T231" s="177">
        <f>S231*H231</f>
        <v>0</v>
      </c>
      <c r="U231" s="33"/>
      <c r="V231" s="33"/>
      <c r="W231" s="33"/>
      <c r="X231" s="33"/>
      <c r="Y231" s="33"/>
      <c r="Z231" s="33"/>
      <c r="AA231" s="33"/>
      <c r="AB231" s="33"/>
      <c r="AC231" s="33"/>
      <c r="AD231" s="33"/>
      <c r="AE231" s="33"/>
      <c r="AR231" s="178" t="s">
        <v>192</v>
      </c>
      <c r="AT231" s="178" t="s">
        <v>187</v>
      </c>
      <c r="AU231" s="178" t="s">
        <v>88</v>
      </c>
      <c r="AY231" s="18" t="s">
        <v>184</v>
      </c>
      <c r="BE231" s="179">
        <f>IF(N231="základní",J231,0)</f>
        <v>0</v>
      </c>
      <c r="BF231" s="179">
        <f>IF(N231="snížená",J231,0)</f>
        <v>0</v>
      </c>
      <c r="BG231" s="179">
        <f>IF(N231="zákl. přenesená",J231,0)</f>
        <v>0</v>
      </c>
      <c r="BH231" s="179">
        <f>IF(N231="sníž. přenesená",J231,0)</f>
        <v>0</v>
      </c>
      <c r="BI231" s="179">
        <f>IF(N231="nulová",J231,0)</f>
        <v>0</v>
      </c>
      <c r="BJ231" s="18" t="s">
        <v>86</v>
      </c>
      <c r="BK231" s="179">
        <f>ROUND(I231*H231,2)</f>
        <v>0</v>
      </c>
      <c r="BL231" s="18" t="s">
        <v>192</v>
      </c>
      <c r="BM231" s="178" t="s">
        <v>390</v>
      </c>
    </row>
    <row r="232" spans="1:65" s="2" customFormat="1" ht="19.5">
      <c r="A232" s="33"/>
      <c r="B232" s="34"/>
      <c r="C232" s="33"/>
      <c r="D232" s="180" t="s">
        <v>194</v>
      </c>
      <c r="E232" s="33"/>
      <c r="F232" s="181" t="s">
        <v>195</v>
      </c>
      <c r="G232" s="33"/>
      <c r="H232" s="33"/>
      <c r="I232" s="102"/>
      <c r="J232" s="33"/>
      <c r="K232" s="33"/>
      <c r="L232" s="34"/>
      <c r="M232" s="182"/>
      <c r="N232" s="183"/>
      <c r="O232" s="59"/>
      <c r="P232" s="59"/>
      <c r="Q232" s="59"/>
      <c r="R232" s="59"/>
      <c r="S232" s="59"/>
      <c r="T232" s="60"/>
      <c r="U232" s="33"/>
      <c r="V232" s="33"/>
      <c r="W232" s="33"/>
      <c r="X232" s="33"/>
      <c r="Y232" s="33"/>
      <c r="Z232" s="33"/>
      <c r="AA232" s="33"/>
      <c r="AB232" s="33"/>
      <c r="AC232" s="33"/>
      <c r="AD232" s="33"/>
      <c r="AE232" s="33"/>
      <c r="AT232" s="18" t="s">
        <v>194</v>
      </c>
      <c r="AU232" s="18" t="s">
        <v>88</v>
      </c>
    </row>
    <row r="233" spans="1:65" s="15" customFormat="1" ht="11.25">
      <c r="B233" s="210"/>
      <c r="D233" s="180" t="s">
        <v>196</v>
      </c>
      <c r="E233" s="211" t="s">
        <v>1</v>
      </c>
      <c r="F233" s="212" t="s">
        <v>391</v>
      </c>
      <c r="H233" s="211" t="s">
        <v>1</v>
      </c>
      <c r="I233" s="213"/>
      <c r="L233" s="210"/>
      <c r="M233" s="214"/>
      <c r="N233" s="215"/>
      <c r="O233" s="215"/>
      <c r="P233" s="215"/>
      <c r="Q233" s="215"/>
      <c r="R233" s="215"/>
      <c r="S233" s="215"/>
      <c r="T233" s="216"/>
      <c r="AT233" s="211" t="s">
        <v>196</v>
      </c>
      <c r="AU233" s="211" t="s">
        <v>88</v>
      </c>
      <c r="AV233" s="15" t="s">
        <v>86</v>
      </c>
      <c r="AW233" s="15" t="s">
        <v>36</v>
      </c>
      <c r="AX233" s="15" t="s">
        <v>79</v>
      </c>
      <c r="AY233" s="211" t="s">
        <v>184</v>
      </c>
    </row>
    <row r="234" spans="1:65" s="13" customFormat="1" ht="11.25">
      <c r="B234" s="184"/>
      <c r="D234" s="180" t="s">
        <v>196</v>
      </c>
      <c r="E234" s="185" t="s">
        <v>1</v>
      </c>
      <c r="F234" s="186" t="s">
        <v>392</v>
      </c>
      <c r="H234" s="187">
        <v>0.20699999999999999</v>
      </c>
      <c r="I234" s="188"/>
      <c r="L234" s="184"/>
      <c r="M234" s="189"/>
      <c r="N234" s="190"/>
      <c r="O234" s="190"/>
      <c r="P234" s="190"/>
      <c r="Q234" s="190"/>
      <c r="R234" s="190"/>
      <c r="S234" s="190"/>
      <c r="T234" s="191"/>
      <c r="AT234" s="185" t="s">
        <v>196</v>
      </c>
      <c r="AU234" s="185" t="s">
        <v>88</v>
      </c>
      <c r="AV234" s="13" t="s">
        <v>88</v>
      </c>
      <c r="AW234" s="13" t="s">
        <v>36</v>
      </c>
      <c r="AX234" s="13" t="s">
        <v>79</v>
      </c>
      <c r="AY234" s="185" t="s">
        <v>184</v>
      </c>
    </row>
    <row r="235" spans="1:65" s="13" customFormat="1" ht="11.25">
      <c r="B235" s="184"/>
      <c r="D235" s="180" t="s">
        <v>196</v>
      </c>
      <c r="E235" s="185" t="s">
        <v>1</v>
      </c>
      <c r="F235" s="186" t="s">
        <v>393</v>
      </c>
      <c r="H235" s="187">
        <v>1.117</v>
      </c>
      <c r="I235" s="188"/>
      <c r="L235" s="184"/>
      <c r="M235" s="189"/>
      <c r="N235" s="190"/>
      <c r="O235" s="190"/>
      <c r="P235" s="190"/>
      <c r="Q235" s="190"/>
      <c r="R235" s="190"/>
      <c r="S235" s="190"/>
      <c r="T235" s="191"/>
      <c r="AT235" s="185" t="s">
        <v>196</v>
      </c>
      <c r="AU235" s="185" t="s">
        <v>88</v>
      </c>
      <c r="AV235" s="13" t="s">
        <v>88</v>
      </c>
      <c r="AW235" s="13" t="s">
        <v>36</v>
      </c>
      <c r="AX235" s="13" t="s">
        <v>79</v>
      </c>
      <c r="AY235" s="185" t="s">
        <v>184</v>
      </c>
    </row>
    <row r="236" spans="1:65" s="14" customFormat="1" ht="11.25">
      <c r="B236" s="192"/>
      <c r="D236" s="180" t="s">
        <v>196</v>
      </c>
      <c r="E236" s="193" t="s">
        <v>1</v>
      </c>
      <c r="F236" s="194" t="s">
        <v>212</v>
      </c>
      <c r="H236" s="195">
        <v>1.3240000000000001</v>
      </c>
      <c r="I236" s="196"/>
      <c r="L236" s="192"/>
      <c r="M236" s="197"/>
      <c r="N236" s="198"/>
      <c r="O236" s="198"/>
      <c r="P236" s="198"/>
      <c r="Q236" s="198"/>
      <c r="R236" s="198"/>
      <c r="S236" s="198"/>
      <c r="T236" s="199"/>
      <c r="AT236" s="193" t="s">
        <v>196</v>
      </c>
      <c r="AU236" s="193" t="s">
        <v>88</v>
      </c>
      <c r="AV236" s="14" t="s">
        <v>192</v>
      </c>
      <c r="AW236" s="14" t="s">
        <v>36</v>
      </c>
      <c r="AX236" s="14" t="s">
        <v>86</v>
      </c>
      <c r="AY236" s="193" t="s">
        <v>184</v>
      </c>
    </row>
    <row r="237" spans="1:65" s="2" customFormat="1" ht="24.2" customHeight="1">
      <c r="A237" s="33"/>
      <c r="B237" s="166"/>
      <c r="C237" s="167" t="s">
        <v>394</v>
      </c>
      <c r="D237" s="167" t="s">
        <v>187</v>
      </c>
      <c r="E237" s="168" t="s">
        <v>395</v>
      </c>
      <c r="F237" s="169" t="s">
        <v>396</v>
      </c>
      <c r="G237" s="170" t="s">
        <v>190</v>
      </c>
      <c r="H237" s="171">
        <v>0.21199999999999999</v>
      </c>
      <c r="I237" s="172"/>
      <c r="J237" s="173">
        <f>ROUND(I237*H237,2)</f>
        <v>0</v>
      </c>
      <c r="K237" s="169" t="s">
        <v>191</v>
      </c>
      <c r="L237" s="34"/>
      <c r="M237" s="174" t="s">
        <v>1</v>
      </c>
      <c r="N237" s="175" t="s">
        <v>44</v>
      </c>
      <c r="O237" s="59"/>
      <c r="P237" s="176">
        <f>O237*H237</f>
        <v>0</v>
      </c>
      <c r="Q237" s="176">
        <v>0</v>
      </c>
      <c r="R237" s="176">
        <f>Q237*H237</f>
        <v>0</v>
      </c>
      <c r="S237" s="176">
        <v>0</v>
      </c>
      <c r="T237" s="177">
        <f>S237*H237</f>
        <v>0</v>
      </c>
      <c r="U237" s="33"/>
      <c r="V237" s="33"/>
      <c r="W237" s="33"/>
      <c r="X237" s="33"/>
      <c r="Y237" s="33"/>
      <c r="Z237" s="33"/>
      <c r="AA237" s="33"/>
      <c r="AB237" s="33"/>
      <c r="AC237" s="33"/>
      <c r="AD237" s="33"/>
      <c r="AE237" s="33"/>
      <c r="AR237" s="178" t="s">
        <v>192</v>
      </c>
      <c r="AT237" s="178" t="s">
        <v>187</v>
      </c>
      <c r="AU237" s="178" t="s">
        <v>88</v>
      </c>
      <c r="AY237" s="18" t="s">
        <v>184</v>
      </c>
      <c r="BE237" s="179">
        <f>IF(N237="základní",J237,0)</f>
        <v>0</v>
      </c>
      <c r="BF237" s="179">
        <f>IF(N237="snížená",J237,0)</f>
        <v>0</v>
      </c>
      <c r="BG237" s="179">
        <f>IF(N237="zákl. přenesená",J237,0)</f>
        <v>0</v>
      </c>
      <c r="BH237" s="179">
        <f>IF(N237="sníž. přenesená",J237,0)</f>
        <v>0</v>
      </c>
      <c r="BI237" s="179">
        <f>IF(N237="nulová",J237,0)</f>
        <v>0</v>
      </c>
      <c r="BJ237" s="18" t="s">
        <v>86</v>
      </c>
      <c r="BK237" s="179">
        <f>ROUND(I237*H237,2)</f>
        <v>0</v>
      </c>
      <c r="BL237" s="18" t="s">
        <v>192</v>
      </c>
      <c r="BM237" s="178" t="s">
        <v>397</v>
      </c>
    </row>
    <row r="238" spans="1:65" s="2" customFormat="1" ht="19.5">
      <c r="A238" s="33"/>
      <c r="B238" s="34"/>
      <c r="C238" s="33"/>
      <c r="D238" s="180" t="s">
        <v>194</v>
      </c>
      <c r="E238" s="33"/>
      <c r="F238" s="181" t="s">
        <v>195</v>
      </c>
      <c r="G238" s="33"/>
      <c r="H238" s="33"/>
      <c r="I238" s="102"/>
      <c r="J238" s="33"/>
      <c r="K238" s="33"/>
      <c r="L238" s="34"/>
      <c r="M238" s="182"/>
      <c r="N238" s="183"/>
      <c r="O238" s="59"/>
      <c r="P238" s="59"/>
      <c r="Q238" s="59"/>
      <c r="R238" s="59"/>
      <c r="S238" s="59"/>
      <c r="T238" s="60"/>
      <c r="U238" s="33"/>
      <c r="V238" s="33"/>
      <c r="W238" s="33"/>
      <c r="X238" s="33"/>
      <c r="Y238" s="33"/>
      <c r="Z238" s="33"/>
      <c r="AA238" s="33"/>
      <c r="AB238" s="33"/>
      <c r="AC238" s="33"/>
      <c r="AD238" s="33"/>
      <c r="AE238" s="33"/>
      <c r="AT238" s="18" t="s">
        <v>194</v>
      </c>
      <c r="AU238" s="18" t="s">
        <v>88</v>
      </c>
    </row>
    <row r="239" spans="1:65" s="13" customFormat="1" ht="11.25">
      <c r="B239" s="184"/>
      <c r="D239" s="180" t="s">
        <v>196</v>
      </c>
      <c r="E239" s="185" t="s">
        <v>1</v>
      </c>
      <c r="F239" s="186" t="s">
        <v>398</v>
      </c>
      <c r="H239" s="187">
        <v>3.0000000000000001E-3</v>
      </c>
      <c r="I239" s="188"/>
      <c r="L239" s="184"/>
      <c r="M239" s="189"/>
      <c r="N239" s="190"/>
      <c r="O239" s="190"/>
      <c r="P239" s="190"/>
      <c r="Q239" s="190"/>
      <c r="R239" s="190"/>
      <c r="S239" s="190"/>
      <c r="T239" s="191"/>
      <c r="AT239" s="185" t="s">
        <v>196</v>
      </c>
      <c r="AU239" s="185" t="s">
        <v>88</v>
      </c>
      <c r="AV239" s="13" t="s">
        <v>88</v>
      </c>
      <c r="AW239" s="13" t="s">
        <v>36</v>
      </c>
      <c r="AX239" s="13" t="s">
        <v>79</v>
      </c>
      <c r="AY239" s="185" t="s">
        <v>184</v>
      </c>
    </row>
    <row r="240" spans="1:65" s="13" customFormat="1" ht="11.25">
      <c r="B240" s="184"/>
      <c r="D240" s="180" t="s">
        <v>196</v>
      </c>
      <c r="E240" s="185" t="s">
        <v>1</v>
      </c>
      <c r="F240" s="186" t="s">
        <v>399</v>
      </c>
      <c r="H240" s="187">
        <v>0.16800000000000001</v>
      </c>
      <c r="I240" s="188"/>
      <c r="L240" s="184"/>
      <c r="M240" s="189"/>
      <c r="N240" s="190"/>
      <c r="O240" s="190"/>
      <c r="P240" s="190"/>
      <c r="Q240" s="190"/>
      <c r="R240" s="190"/>
      <c r="S240" s="190"/>
      <c r="T240" s="191"/>
      <c r="AT240" s="185" t="s">
        <v>196</v>
      </c>
      <c r="AU240" s="185" t="s">
        <v>88</v>
      </c>
      <c r="AV240" s="13" t="s">
        <v>88</v>
      </c>
      <c r="AW240" s="13" t="s">
        <v>36</v>
      </c>
      <c r="AX240" s="13" t="s">
        <v>79</v>
      </c>
      <c r="AY240" s="185" t="s">
        <v>184</v>
      </c>
    </row>
    <row r="241" spans="1:65" s="13" customFormat="1" ht="11.25">
      <c r="B241" s="184"/>
      <c r="D241" s="180" t="s">
        <v>196</v>
      </c>
      <c r="E241" s="185" t="s">
        <v>1</v>
      </c>
      <c r="F241" s="186" t="s">
        <v>400</v>
      </c>
      <c r="H241" s="187">
        <v>4.1000000000000002E-2</v>
      </c>
      <c r="I241" s="188"/>
      <c r="L241" s="184"/>
      <c r="M241" s="189"/>
      <c r="N241" s="190"/>
      <c r="O241" s="190"/>
      <c r="P241" s="190"/>
      <c r="Q241" s="190"/>
      <c r="R241" s="190"/>
      <c r="S241" s="190"/>
      <c r="T241" s="191"/>
      <c r="AT241" s="185" t="s">
        <v>196</v>
      </c>
      <c r="AU241" s="185" t="s">
        <v>88</v>
      </c>
      <c r="AV241" s="13" t="s">
        <v>88</v>
      </c>
      <c r="AW241" s="13" t="s">
        <v>36</v>
      </c>
      <c r="AX241" s="13" t="s">
        <v>79</v>
      </c>
      <c r="AY241" s="185" t="s">
        <v>184</v>
      </c>
    </row>
    <row r="242" spans="1:65" s="14" customFormat="1" ht="11.25">
      <c r="B242" s="192"/>
      <c r="D242" s="180" t="s">
        <v>196</v>
      </c>
      <c r="E242" s="193" t="s">
        <v>1</v>
      </c>
      <c r="F242" s="194" t="s">
        <v>212</v>
      </c>
      <c r="H242" s="195">
        <v>0.21199999999999999</v>
      </c>
      <c r="I242" s="196"/>
      <c r="L242" s="192"/>
      <c r="M242" s="197"/>
      <c r="N242" s="198"/>
      <c r="O242" s="198"/>
      <c r="P242" s="198"/>
      <c r="Q242" s="198"/>
      <c r="R242" s="198"/>
      <c r="S242" s="198"/>
      <c r="T242" s="199"/>
      <c r="AT242" s="193" t="s">
        <v>196</v>
      </c>
      <c r="AU242" s="193" t="s">
        <v>88</v>
      </c>
      <c r="AV242" s="14" t="s">
        <v>192</v>
      </c>
      <c r="AW242" s="14" t="s">
        <v>36</v>
      </c>
      <c r="AX242" s="14" t="s">
        <v>86</v>
      </c>
      <c r="AY242" s="193" t="s">
        <v>184</v>
      </c>
    </row>
    <row r="243" spans="1:65" s="2" customFormat="1" ht="24.2" customHeight="1">
      <c r="A243" s="33"/>
      <c r="B243" s="166"/>
      <c r="C243" s="167" t="s">
        <v>401</v>
      </c>
      <c r="D243" s="167" t="s">
        <v>187</v>
      </c>
      <c r="E243" s="168" t="s">
        <v>402</v>
      </c>
      <c r="F243" s="169" t="s">
        <v>403</v>
      </c>
      <c r="G243" s="170" t="s">
        <v>190</v>
      </c>
      <c r="H243" s="171">
        <v>3.5840000000000001</v>
      </c>
      <c r="I243" s="172"/>
      <c r="J243" s="173">
        <f>ROUND(I243*H243,2)</f>
        <v>0</v>
      </c>
      <c r="K243" s="169" t="s">
        <v>191</v>
      </c>
      <c r="L243" s="34"/>
      <c r="M243" s="174" t="s">
        <v>1</v>
      </c>
      <c r="N243" s="175" t="s">
        <v>44</v>
      </c>
      <c r="O243" s="59"/>
      <c r="P243" s="176">
        <f>O243*H243</f>
        <v>0</v>
      </c>
      <c r="Q243" s="176">
        <v>0</v>
      </c>
      <c r="R243" s="176">
        <f>Q243*H243</f>
        <v>0</v>
      </c>
      <c r="S243" s="176">
        <v>0</v>
      </c>
      <c r="T243" s="177">
        <f>S243*H243</f>
        <v>0</v>
      </c>
      <c r="U243" s="33"/>
      <c r="V243" s="33"/>
      <c r="W243" s="33"/>
      <c r="X243" s="33"/>
      <c r="Y243" s="33"/>
      <c r="Z243" s="33"/>
      <c r="AA243" s="33"/>
      <c r="AB243" s="33"/>
      <c r="AC243" s="33"/>
      <c r="AD243" s="33"/>
      <c r="AE243" s="33"/>
      <c r="AR243" s="178" t="s">
        <v>192</v>
      </c>
      <c r="AT243" s="178" t="s">
        <v>187</v>
      </c>
      <c r="AU243" s="178" t="s">
        <v>88</v>
      </c>
      <c r="AY243" s="18" t="s">
        <v>184</v>
      </c>
      <c r="BE243" s="179">
        <f>IF(N243="základní",J243,0)</f>
        <v>0</v>
      </c>
      <c r="BF243" s="179">
        <f>IF(N243="snížená",J243,0)</f>
        <v>0</v>
      </c>
      <c r="BG243" s="179">
        <f>IF(N243="zákl. přenesená",J243,0)</f>
        <v>0</v>
      </c>
      <c r="BH243" s="179">
        <f>IF(N243="sníž. přenesená",J243,0)</f>
        <v>0</v>
      </c>
      <c r="BI243" s="179">
        <f>IF(N243="nulová",J243,0)</f>
        <v>0</v>
      </c>
      <c r="BJ243" s="18" t="s">
        <v>86</v>
      </c>
      <c r="BK243" s="179">
        <f>ROUND(I243*H243,2)</f>
        <v>0</v>
      </c>
      <c r="BL243" s="18" t="s">
        <v>192</v>
      </c>
      <c r="BM243" s="178" t="s">
        <v>404</v>
      </c>
    </row>
    <row r="244" spans="1:65" s="2" customFormat="1" ht="19.5">
      <c r="A244" s="33"/>
      <c r="B244" s="34"/>
      <c r="C244" s="33"/>
      <c r="D244" s="180" t="s">
        <v>194</v>
      </c>
      <c r="E244" s="33"/>
      <c r="F244" s="181" t="s">
        <v>195</v>
      </c>
      <c r="G244" s="33"/>
      <c r="H244" s="33"/>
      <c r="I244" s="102"/>
      <c r="J244" s="33"/>
      <c r="K244" s="33"/>
      <c r="L244" s="34"/>
      <c r="M244" s="182"/>
      <c r="N244" s="183"/>
      <c r="O244" s="59"/>
      <c r="P244" s="59"/>
      <c r="Q244" s="59"/>
      <c r="R244" s="59"/>
      <c r="S244" s="59"/>
      <c r="T244" s="60"/>
      <c r="U244" s="33"/>
      <c r="V244" s="33"/>
      <c r="W244" s="33"/>
      <c r="X244" s="33"/>
      <c r="Y244" s="33"/>
      <c r="Z244" s="33"/>
      <c r="AA244" s="33"/>
      <c r="AB244" s="33"/>
      <c r="AC244" s="33"/>
      <c r="AD244" s="33"/>
      <c r="AE244" s="33"/>
      <c r="AT244" s="18" t="s">
        <v>194</v>
      </c>
      <c r="AU244" s="18" t="s">
        <v>88</v>
      </c>
    </row>
    <row r="245" spans="1:65" s="13" customFormat="1" ht="11.25">
      <c r="B245" s="184"/>
      <c r="D245" s="180" t="s">
        <v>196</v>
      </c>
      <c r="E245" s="185" t="s">
        <v>1</v>
      </c>
      <c r="F245" s="186" t="s">
        <v>405</v>
      </c>
      <c r="H245" s="187">
        <v>1.0640000000000001</v>
      </c>
      <c r="I245" s="188"/>
      <c r="L245" s="184"/>
      <c r="M245" s="189"/>
      <c r="N245" s="190"/>
      <c r="O245" s="190"/>
      <c r="P245" s="190"/>
      <c r="Q245" s="190"/>
      <c r="R245" s="190"/>
      <c r="S245" s="190"/>
      <c r="T245" s="191"/>
      <c r="AT245" s="185" t="s">
        <v>196</v>
      </c>
      <c r="AU245" s="185" t="s">
        <v>88</v>
      </c>
      <c r="AV245" s="13" t="s">
        <v>88</v>
      </c>
      <c r="AW245" s="13" t="s">
        <v>36</v>
      </c>
      <c r="AX245" s="13" t="s">
        <v>79</v>
      </c>
      <c r="AY245" s="185" t="s">
        <v>184</v>
      </c>
    </row>
    <row r="246" spans="1:65" s="13" customFormat="1" ht="11.25">
      <c r="B246" s="184"/>
      <c r="D246" s="180" t="s">
        <v>196</v>
      </c>
      <c r="E246" s="185" t="s">
        <v>1</v>
      </c>
      <c r="F246" s="186" t="s">
        <v>406</v>
      </c>
      <c r="H246" s="187">
        <v>0.82799999999999996</v>
      </c>
      <c r="I246" s="188"/>
      <c r="L246" s="184"/>
      <c r="M246" s="189"/>
      <c r="N246" s="190"/>
      <c r="O246" s="190"/>
      <c r="P246" s="190"/>
      <c r="Q246" s="190"/>
      <c r="R246" s="190"/>
      <c r="S246" s="190"/>
      <c r="T246" s="191"/>
      <c r="AT246" s="185" t="s">
        <v>196</v>
      </c>
      <c r="AU246" s="185" t="s">
        <v>88</v>
      </c>
      <c r="AV246" s="13" t="s">
        <v>88</v>
      </c>
      <c r="AW246" s="13" t="s">
        <v>36</v>
      </c>
      <c r="AX246" s="13" t="s">
        <v>79</v>
      </c>
      <c r="AY246" s="185" t="s">
        <v>184</v>
      </c>
    </row>
    <row r="247" spans="1:65" s="13" customFormat="1" ht="11.25">
      <c r="B247" s="184"/>
      <c r="D247" s="180" t="s">
        <v>196</v>
      </c>
      <c r="E247" s="185" t="s">
        <v>1</v>
      </c>
      <c r="F247" s="186" t="s">
        <v>407</v>
      </c>
      <c r="H247" s="187">
        <v>1.7330000000000001</v>
      </c>
      <c r="I247" s="188"/>
      <c r="L247" s="184"/>
      <c r="M247" s="189"/>
      <c r="N247" s="190"/>
      <c r="O247" s="190"/>
      <c r="P247" s="190"/>
      <c r="Q247" s="190"/>
      <c r="R247" s="190"/>
      <c r="S247" s="190"/>
      <c r="T247" s="191"/>
      <c r="AT247" s="185" t="s">
        <v>196</v>
      </c>
      <c r="AU247" s="185" t="s">
        <v>88</v>
      </c>
      <c r="AV247" s="13" t="s">
        <v>88</v>
      </c>
      <c r="AW247" s="13" t="s">
        <v>36</v>
      </c>
      <c r="AX247" s="13" t="s">
        <v>79</v>
      </c>
      <c r="AY247" s="185" t="s">
        <v>184</v>
      </c>
    </row>
    <row r="248" spans="1:65" s="13" customFormat="1" ht="11.25">
      <c r="B248" s="184"/>
      <c r="D248" s="180" t="s">
        <v>196</v>
      </c>
      <c r="E248" s="185" t="s">
        <v>1</v>
      </c>
      <c r="F248" s="186" t="s">
        <v>408</v>
      </c>
      <c r="H248" s="187">
        <v>-4.1000000000000002E-2</v>
      </c>
      <c r="I248" s="188"/>
      <c r="L248" s="184"/>
      <c r="M248" s="189"/>
      <c r="N248" s="190"/>
      <c r="O248" s="190"/>
      <c r="P248" s="190"/>
      <c r="Q248" s="190"/>
      <c r="R248" s="190"/>
      <c r="S248" s="190"/>
      <c r="T248" s="191"/>
      <c r="AT248" s="185" t="s">
        <v>196</v>
      </c>
      <c r="AU248" s="185" t="s">
        <v>88</v>
      </c>
      <c r="AV248" s="13" t="s">
        <v>88</v>
      </c>
      <c r="AW248" s="13" t="s">
        <v>36</v>
      </c>
      <c r="AX248" s="13" t="s">
        <v>79</v>
      </c>
      <c r="AY248" s="185" t="s">
        <v>184</v>
      </c>
    </row>
    <row r="249" spans="1:65" s="14" customFormat="1" ht="11.25">
      <c r="B249" s="192"/>
      <c r="D249" s="180" t="s">
        <v>196</v>
      </c>
      <c r="E249" s="193" t="s">
        <v>1</v>
      </c>
      <c r="F249" s="194" t="s">
        <v>212</v>
      </c>
      <c r="H249" s="195">
        <v>3.5840000000000001</v>
      </c>
      <c r="I249" s="196"/>
      <c r="L249" s="192"/>
      <c r="M249" s="197"/>
      <c r="N249" s="198"/>
      <c r="O249" s="198"/>
      <c r="P249" s="198"/>
      <c r="Q249" s="198"/>
      <c r="R249" s="198"/>
      <c r="S249" s="198"/>
      <c r="T249" s="199"/>
      <c r="AT249" s="193" t="s">
        <v>196</v>
      </c>
      <c r="AU249" s="193" t="s">
        <v>88</v>
      </c>
      <c r="AV249" s="14" t="s">
        <v>192</v>
      </c>
      <c r="AW249" s="14" t="s">
        <v>36</v>
      </c>
      <c r="AX249" s="14" t="s">
        <v>86</v>
      </c>
      <c r="AY249" s="193" t="s">
        <v>184</v>
      </c>
    </row>
    <row r="250" spans="1:65" s="2" customFormat="1" ht="24.2" customHeight="1">
      <c r="A250" s="33"/>
      <c r="B250" s="166"/>
      <c r="C250" s="167" t="s">
        <v>409</v>
      </c>
      <c r="D250" s="167" t="s">
        <v>187</v>
      </c>
      <c r="E250" s="168" t="s">
        <v>410</v>
      </c>
      <c r="F250" s="169" t="s">
        <v>411</v>
      </c>
      <c r="G250" s="170" t="s">
        <v>412</v>
      </c>
      <c r="H250" s="171">
        <v>88</v>
      </c>
      <c r="I250" s="172"/>
      <c r="J250" s="173">
        <f>ROUND(I250*H250,2)</f>
        <v>0</v>
      </c>
      <c r="K250" s="169" t="s">
        <v>191</v>
      </c>
      <c r="L250" s="34"/>
      <c r="M250" s="174" t="s">
        <v>1</v>
      </c>
      <c r="N250" s="175" t="s">
        <v>44</v>
      </c>
      <c r="O250" s="59"/>
      <c r="P250" s="176">
        <f>O250*H250</f>
        <v>0</v>
      </c>
      <c r="Q250" s="176">
        <v>0</v>
      </c>
      <c r="R250" s="176">
        <f>Q250*H250</f>
        <v>0</v>
      </c>
      <c r="S250" s="176">
        <v>0</v>
      </c>
      <c r="T250" s="177">
        <f>S250*H250</f>
        <v>0</v>
      </c>
      <c r="U250" s="33"/>
      <c r="V250" s="33"/>
      <c r="W250" s="33"/>
      <c r="X250" s="33"/>
      <c r="Y250" s="33"/>
      <c r="Z250" s="33"/>
      <c r="AA250" s="33"/>
      <c r="AB250" s="33"/>
      <c r="AC250" s="33"/>
      <c r="AD250" s="33"/>
      <c r="AE250" s="33"/>
      <c r="AR250" s="178" t="s">
        <v>192</v>
      </c>
      <c r="AT250" s="178" t="s">
        <v>187</v>
      </c>
      <c r="AU250" s="178" t="s">
        <v>88</v>
      </c>
      <c r="AY250" s="18" t="s">
        <v>184</v>
      </c>
      <c r="BE250" s="179">
        <f>IF(N250="základní",J250,0)</f>
        <v>0</v>
      </c>
      <c r="BF250" s="179">
        <f>IF(N250="snížená",J250,0)</f>
        <v>0</v>
      </c>
      <c r="BG250" s="179">
        <f>IF(N250="zákl. přenesená",J250,0)</f>
        <v>0</v>
      </c>
      <c r="BH250" s="179">
        <f>IF(N250="sníž. přenesená",J250,0)</f>
        <v>0</v>
      </c>
      <c r="BI250" s="179">
        <f>IF(N250="nulová",J250,0)</f>
        <v>0</v>
      </c>
      <c r="BJ250" s="18" t="s">
        <v>86</v>
      </c>
      <c r="BK250" s="179">
        <f>ROUND(I250*H250,2)</f>
        <v>0</v>
      </c>
      <c r="BL250" s="18" t="s">
        <v>192</v>
      </c>
      <c r="BM250" s="178" t="s">
        <v>413</v>
      </c>
    </row>
    <row r="251" spans="1:65" s="13" customFormat="1" ht="11.25">
      <c r="B251" s="184"/>
      <c r="D251" s="180" t="s">
        <v>196</v>
      </c>
      <c r="E251" s="185" t="s">
        <v>1</v>
      </c>
      <c r="F251" s="186" t="s">
        <v>414</v>
      </c>
      <c r="H251" s="187">
        <v>64</v>
      </c>
      <c r="I251" s="188"/>
      <c r="L251" s="184"/>
      <c r="M251" s="189"/>
      <c r="N251" s="190"/>
      <c r="O251" s="190"/>
      <c r="P251" s="190"/>
      <c r="Q251" s="190"/>
      <c r="R251" s="190"/>
      <c r="S251" s="190"/>
      <c r="T251" s="191"/>
      <c r="AT251" s="185" t="s">
        <v>196</v>
      </c>
      <c r="AU251" s="185" t="s">
        <v>88</v>
      </c>
      <c r="AV251" s="13" t="s">
        <v>88</v>
      </c>
      <c r="AW251" s="13" t="s">
        <v>36</v>
      </c>
      <c r="AX251" s="13" t="s">
        <v>79</v>
      </c>
      <c r="AY251" s="185" t="s">
        <v>184</v>
      </c>
    </row>
    <row r="252" spans="1:65" s="13" customFormat="1" ht="11.25">
      <c r="B252" s="184"/>
      <c r="D252" s="180" t="s">
        <v>196</v>
      </c>
      <c r="E252" s="185" t="s">
        <v>1</v>
      </c>
      <c r="F252" s="186" t="s">
        <v>415</v>
      </c>
      <c r="H252" s="187">
        <v>24</v>
      </c>
      <c r="I252" s="188"/>
      <c r="L252" s="184"/>
      <c r="M252" s="189"/>
      <c r="N252" s="190"/>
      <c r="O252" s="190"/>
      <c r="P252" s="190"/>
      <c r="Q252" s="190"/>
      <c r="R252" s="190"/>
      <c r="S252" s="190"/>
      <c r="T252" s="191"/>
      <c r="AT252" s="185" t="s">
        <v>196</v>
      </c>
      <c r="AU252" s="185" t="s">
        <v>88</v>
      </c>
      <c r="AV252" s="13" t="s">
        <v>88</v>
      </c>
      <c r="AW252" s="13" t="s">
        <v>36</v>
      </c>
      <c r="AX252" s="13" t="s">
        <v>79</v>
      </c>
      <c r="AY252" s="185" t="s">
        <v>184</v>
      </c>
    </row>
    <row r="253" spans="1:65" s="14" customFormat="1" ht="11.25">
      <c r="B253" s="192"/>
      <c r="D253" s="180" t="s">
        <v>196</v>
      </c>
      <c r="E253" s="193" t="s">
        <v>1</v>
      </c>
      <c r="F253" s="194" t="s">
        <v>212</v>
      </c>
      <c r="H253" s="195">
        <v>88</v>
      </c>
      <c r="I253" s="196"/>
      <c r="L253" s="192"/>
      <c r="M253" s="197"/>
      <c r="N253" s="198"/>
      <c r="O253" s="198"/>
      <c r="P253" s="198"/>
      <c r="Q253" s="198"/>
      <c r="R253" s="198"/>
      <c r="S253" s="198"/>
      <c r="T253" s="199"/>
      <c r="AT253" s="193" t="s">
        <v>196</v>
      </c>
      <c r="AU253" s="193" t="s">
        <v>88</v>
      </c>
      <c r="AV253" s="14" t="s">
        <v>192</v>
      </c>
      <c r="AW253" s="14" t="s">
        <v>36</v>
      </c>
      <c r="AX253" s="14" t="s">
        <v>86</v>
      </c>
      <c r="AY253" s="193" t="s">
        <v>184</v>
      </c>
    </row>
    <row r="254" spans="1:65" s="2" customFormat="1" ht="24.2" customHeight="1">
      <c r="A254" s="33"/>
      <c r="B254" s="166"/>
      <c r="C254" s="167" t="s">
        <v>416</v>
      </c>
      <c r="D254" s="167" t="s">
        <v>187</v>
      </c>
      <c r="E254" s="168" t="s">
        <v>417</v>
      </c>
      <c r="F254" s="169" t="s">
        <v>418</v>
      </c>
      <c r="G254" s="170" t="s">
        <v>412</v>
      </c>
      <c r="H254" s="171">
        <v>24</v>
      </c>
      <c r="I254" s="172"/>
      <c r="J254" s="173">
        <f>ROUND(I254*H254,2)</f>
        <v>0</v>
      </c>
      <c r="K254" s="169" t="s">
        <v>191</v>
      </c>
      <c r="L254" s="34"/>
      <c r="M254" s="174" t="s">
        <v>1</v>
      </c>
      <c r="N254" s="175" t="s">
        <v>44</v>
      </c>
      <c r="O254" s="59"/>
      <c r="P254" s="176">
        <f>O254*H254</f>
        <v>0</v>
      </c>
      <c r="Q254" s="176">
        <v>0</v>
      </c>
      <c r="R254" s="176">
        <f>Q254*H254</f>
        <v>0</v>
      </c>
      <c r="S254" s="176">
        <v>0</v>
      </c>
      <c r="T254" s="177">
        <f>S254*H254</f>
        <v>0</v>
      </c>
      <c r="U254" s="33"/>
      <c r="V254" s="33"/>
      <c r="W254" s="33"/>
      <c r="X254" s="33"/>
      <c r="Y254" s="33"/>
      <c r="Z254" s="33"/>
      <c r="AA254" s="33"/>
      <c r="AB254" s="33"/>
      <c r="AC254" s="33"/>
      <c r="AD254" s="33"/>
      <c r="AE254" s="33"/>
      <c r="AR254" s="178" t="s">
        <v>192</v>
      </c>
      <c r="AT254" s="178" t="s">
        <v>187</v>
      </c>
      <c r="AU254" s="178" t="s">
        <v>88</v>
      </c>
      <c r="AY254" s="18" t="s">
        <v>184</v>
      </c>
      <c r="BE254" s="179">
        <f>IF(N254="základní",J254,0)</f>
        <v>0</v>
      </c>
      <c r="BF254" s="179">
        <f>IF(N254="snížená",J254,0)</f>
        <v>0</v>
      </c>
      <c r="BG254" s="179">
        <f>IF(N254="zákl. přenesená",J254,0)</f>
        <v>0</v>
      </c>
      <c r="BH254" s="179">
        <f>IF(N254="sníž. přenesená",J254,0)</f>
        <v>0</v>
      </c>
      <c r="BI254" s="179">
        <f>IF(N254="nulová",J254,0)</f>
        <v>0</v>
      </c>
      <c r="BJ254" s="18" t="s">
        <v>86</v>
      </c>
      <c r="BK254" s="179">
        <f>ROUND(I254*H254,2)</f>
        <v>0</v>
      </c>
      <c r="BL254" s="18" t="s">
        <v>192</v>
      </c>
      <c r="BM254" s="178" t="s">
        <v>419</v>
      </c>
    </row>
    <row r="255" spans="1:65" s="2" customFormat="1" ht="37.9" customHeight="1">
      <c r="A255" s="33"/>
      <c r="B255" s="166"/>
      <c r="C255" s="167" t="s">
        <v>420</v>
      </c>
      <c r="D255" s="167" t="s">
        <v>187</v>
      </c>
      <c r="E255" s="168" t="s">
        <v>421</v>
      </c>
      <c r="F255" s="169" t="s">
        <v>422</v>
      </c>
      <c r="G255" s="170" t="s">
        <v>327</v>
      </c>
      <c r="H255" s="171">
        <v>3572.4</v>
      </c>
      <c r="I255" s="172"/>
      <c r="J255" s="173">
        <f>ROUND(I255*H255,2)</f>
        <v>0</v>
      </c>
      <c r="K255" s="169" t="s">
        <v>191</v>
      </c>
      <c r="L255" s="34"/>
      <c r="M255" s="174" t="s">
        <v>1</v>
      </c>
      <c r="N255" s="175" t="s">
        <v>44</v>
      </c>
      <c r="O255" s="59"/>
      <c r="P255" s="176">
        <f>O255*H255</f>
        <v>0</v>
      </c>
      <c r="Q255" s="176">
        <v>0</v>
      </c>
      <c r="R255" s="176">
        <f>Q255*H255</f>
        <v>0</v>
      </c>
      <c r="S255" s="176">
        <v>0</v>
      </c>
      <c r="T255" s="177">
        <f>S255*H255</f>
        <v>0</v>
      </c>
      <c r="U255" s="33"/>
      <c r="V255" s="33"/>
      <c r="W255" s="33"/>
      <c r="X255" s="33"/>
      <c r="Y255" s="33"/>
      <c r="Z255" s="33"/>
      <c r="AA255" s="33"/>
      <c r="AB255" s="33"/>
      <c r="AC255" s="33"/>
      <c r="AD255" s="33"/>
      <c r="AE255" s="33"/>
      <c r="AR255" s="178" t="s">
        <v>192</v>
      </c>
      <c r="AT255" s="178" t="s">
        <v>187</v>
      </c>
      <c r="AU255" s="178" t="s">
        <v>88</v>
      </c>
      <c r="AY255" s="18" t="s">
        <v>184</v>
      </c>
      <c r="BE255" s="179">
        <f>IF(N255="základní",J255,0)</f>
        <v>0</v>
      </c>
      <c r="BF255" s="179">
        <f>IF(N255="snížená",J255,0)</f>
        <v>0</v>
      </c>
      <c r="BG255" s="179">
        <f>IF(N255="zákl. přenesená",J255,0)</f>
        <v>0</v>
      </c>
      <c r="BH255" s="179">
        <f>IF(N255="sníž. přenesená",J255,0)</f>
        <v>0</v>
      </c>
      <c r="BI255" s="179">
        <f>IF(N255="nulová",J255,0)</f>
        <v>0</v>
      </c>
      <c r="BJ255" s="18" t="s">
        <v>86</v>
      </c>
      <c r="BK255" s="179">
        <f>ROUND(I255*H255,2)</f>
        <v>0</v>
      </c>
      <c r="BL255" s="18" t="s">
        <v>192</v>
      </c>
      <c r="BM255" s="178" t="s">
        <v>423</v>
      </c>
    </row>
    <row r="256" spans="1:65" s="2" customFormat="1" ht="19.5">
      <c r="A256" s="33"/>
      <c r="B256" s="34"/>
      <c r="C256" s="33"/>
      <c r="D256" s="180" t="s">
        <v>194</v>
      </c>
      <c r="E256" s="33"/>
      <c r="F256" s="181" t="s">
        <v>329</v>
      </c>
      <c r="G256" s="33"/>
      <c r="H256" s="33"/>
      <c r="I256" s="102"/>
      <c r="J256" s="33"/>
      <c r="K256" s="33"/>
      <c r="L256" s="34"/>
      <c r="M256" s="182"/>
      <c r="N256" s="183"/>
      <c r="O256" s="59"/>
      <c r="P256" s="59"/>
      <c r="Q256" s="59"/>
      <c r="R256" s="59"/>
      <c r="S256" s="59"/>
      <c r="T256" s="60"/>
      <c r="U256" s="33"/>
      <c r="V256" s="33"/>
      <c r="W256" s="33"/>
      <c r="X256" s="33"/>
      <c r="Y256" s="33"/>
      <c r="Z256" s="33"/>
      <c r="AA256" s="33"/>
      <c r="AB256" s="33"/>
      <c r="AC256" s="33"/>
      <c r="AD256" s="33"/>
      <c r="AE256" s="33"/>
      <c r="AT256" s="18" t="s">
        <v>194</v>
      </c>
      <c r="AU256" s="18" t="s">
        <v>88</v>
      </c>
    </row>
    <row r="257" spans="1:65" s="13" customFormat="1" ht="11.25">
      <c r="B257" s="184"/>
      <c r="D257" s="180" t="s">
        <v>196</v>
      </c>
      <c r="E257" s="185" t="s">
        <v>1</v>
      </c>
      <c r="F257" s="186" t="s">
        <v>424</v>
      </c>
      <c r="H257" s="187">
        <v>3572.4</v>
      </c>
      <c r="I257" s="188"/>
      <c r="L257" s="184"/>
      <c r="M257" s="189"/>
      <c r="N257" s="190"/>
      <c r="O257" s="190"/>
      <c r="P257" s="190"/>
      <c r="Q257" s="190"/>
      <c r="R257" s="190"/>
      <c r="S257" s="190"/>
      <c r="T257" s="191"/>
      <c r="AT257" s="185" t="s">
        <v>196</v>
      </c>
      <c r="AU257" s="185" t="s">
        <v>88</v>
      </c>
      <c r="AV257" s="13" t="s">
        <v>88</v>
      </c>
      <c r="AW257" s="13" t="s">
        <v>36</v>
      </c>
      <c r="AX257" s="13" t="s">
        <v>86</v>
      </c>
      <c r="AY257" s="185" t="s">
        <v>184</v>
      </c>
    </row>
    <row r="258" spans="1:65" s="2" customFormat="1" ht="37.9" customHeight="1">
      <c r="A258" s="33"/>
      <c r="B258" s="166"/>
      <c r="C258" s="167" t="s">
        <v>425</v>
      </c>
      <c r="D258" s="167" t="s">
        <v>187</v>
      </c>
      <c r="E258" s="168" t="s">
        <v>426</v>
      </c>
      <c r="F258" s="169" t="s">
        <v>427</v>
      </c>
      <c r="G258" s="170" t="s">
        <v>327</v>
      </c>
      <c r="H258" s="171">
        <v>24.6</v>
      </c>
      <c r="I258" s="172"/>
      <c r="J258" s="173">
        <f>ROUND(I258*H258,2)</f>
        <v>0</v>
      </c>
      <c r="K258" s="169" t="s">
        <v>191</v>
      </c>
      <c r="L258" s="34"/>
      <c r="M258" s="174" t="s">
        <v>1</v>
      </c>
      <c r="N258" s="175" t="s">
        <v>44</v>
      </c>
      <c r="O258" s="59"/>
      <c r="P258" s="176">
        <f>O258*H258</f>
        <v>0</v>
      </c>
      <c r="Q258" s="176">
        <v>0</v>
      </c>
      <c r="R258" s="176">
        <f>Q258*H258</f>
        <v>0</v>
      </c>
      <c r="S258" s="176">
        <v>0</v>
      </c>
      <c r="T258" s="177">
        <f>S258*H258</f>
        <v>0</v>
      </c>
      <c r="U258" s="33"/>
      <c r="V258" s="33"/>
      <c r="W258" s="33"/>
      <c r="X258" s="33"/>
      <c r="Y258" s="33"/>
      <c r="Z258" s="33"/>
      <c r="AA258" s="33"/>
      <c r="AB258" s="33"/>
      <c r="AC258" s="33"/>
      <c r="AD258" s="33"/>
      <c r="AE258" s="33"/>
      <c r="AR258" s="178" t="s">
        <v>192</v>
      </c>
      <c r="AT258" s="178" t="s">
        <v>187</v>
      </c>
      <c r="AU258" s="178" t="s">
        <v>88</v>
      </c>
      <c r="AY258" s="18" t="s">
        <v>184</v>
      </c>
      <c r="BE258" s="179">
        <f>IF(N258="základní",J258,0)</f>
        <v>0</v>
      </c>
      <c r="BF258" s="179">
        <f>IF(N258="snížená",J258,0)</f>
        <v>0</v>
      </c>
      <c r="BG258" s="179">
        <f>IF(N258="zákl. přenesená",J258,0)</f>
        <v>0</v>
      </c>
      <c r="BH258" s="179">
        <f>IF(N258="sníž. přenesená",J258,0)</f>
        <v>0</v>
      </c>
      <c r="BI258" s="179">
        <f>IF(N258="nulová",J258,0)</f>
        <v>0</v>
      </c>
      <c r="BJ258" s="18" t="s">
        <v>86</v>
      </c>
      <c r="BK258" s="179">
        <f>ROUND(I258*H258,2)</f>
        <v>0</v>
      </c>
      <c r="BL258" s="18" t="s">
        <v>192</v>
      </c>
      <c r="BM258" s="178" t="s">
        <v>428</v>
      </c>
    </row>
    <row r="259" spans="1:65" s="2" customFormat="1" ht="19.5">
      <c r="A259" s="33"/>
      <c r="B259" s="34"/>
      <c r="C259" s="33"/>
      <c r="D259" s="180" t="s">
        <v>194</v>
      </c>
      <c r="E259" s="33"/>
      <c r="F259" s="181" t="s">
        <v>329</v>
      </c>
      <c r="G259" s="33"/>
      <c r="H259" s="33"/>
      <c r="I259" s="102"/>
      <c r="J259" s="33"/>
      <c r="K259" s="33"/>
      <c r="L259" s="34"/>
      <c r="M259" s="182"/>
      <c r="N259" s="183"/>
      <c r="O259" s="59"/>
      <c r="P259" s="59"/>
      <c r="Q259" s="59"/>
      <c r="R259" s="59"/>
      <c r="S259" s="59"/>
      <c r="T259" s="60"/>
      <c r="U259" s="33"/>
      <c r="V259" s="33"/>
      <c r="W259" s="33"/>
      <c r="X259" s="33"/>
      <c r="Y259" s="33"/>
      <c r="Z259" s="33"/>
      <c r="AA259" s="33"/>
      <c r="AB259" s="33"/>
      <c r="AC259" s="33"/>
      <c r="AD259" s="33"/>
      <c r="AE259" s="33"/>
      <c r="AT259" s="18" t="s">
        <v>194</v>
      </c>
      <c r="AU259" s="18" t="s">
        <v>88</v>
      </c>
    </row>
    <row r="260" spans="1:65" s="13" customFormat="1" ht="11.25">
      <c r="B260" s="184"/>
      <c r="D260" s="180" t="s">
        <v>196</v>
      </c>
      <c r="E260" s="185" t="s">
        <v>1</v>
      </c>
      <c r="F260" s="186" t="s">
        <v>429</v>
      </c>
      <c r="H260" s="187">
        <v>24.6</v>
      </c>
      <c r="I260" s="188"/>
      <c r="L260" s="184"/>
      <c r="M260" s="189"/>
      <c r="N260" s="190"/>
      <c r="O260" s="190"/>
      <c r="P260" s="190"/>
      <c r="Q260" s="190"/>
      <c r="R260" s="190"/>
      <c r="S260" s="190"/>
      <c r="T260" s="191"/>
      <c r="AT260" s="185" t="s">
        <v>196</v>
      </c>
      <c r="AU260" s="185" t="s">
        <v>88</v>
      </c>
      <c r="AV260" s="13" t="s">
        <v>88</v>
      </c>
      <c r="AW260" s="13" t="s">
        <v>36</v>
      </c>
      <c r="AX260" s="13" t="s">
        <v>86</v>
      </c>
      <c r="AY260" s="185" t="s">
        <v>184</v>
      </c>
    </row>
    <row r="261" spans="1:65" s="2" customFormat="1" ht="37.9" customHeight="1">
      <c r="A261" s="33"/>
      <c r="B261" s="166"/>
      <c r="C261" s="167" t="s">
        <v>430</v>
      </c>
      <c r="D261" s="167" t="s">
        <v>187</v>
      </c>
      <c r="E261" s="168" t="s">
        <v>431</v>
      </c>
      <c r="F261" s="169" t="s">
        <v>432</v>
      </c>
      <c r="G261" s="170" t="s">
        <v>327</v>
      </c>
      <c r="H261" s="171">
        <v>3572.4</v>
      </c>
      <c r="I261" s="172"/>
      <c r="J261" s="173">
        <f>ROUND(I261*H261,2)</f>
        <v>0</v>
      </c>
      <c r="K261" s="169" t="s">
        <v>191</v>
      </c>
      <c r="L261" s="34"/>
      <c r="M261" s="174" t="s">
        <v>1</v>
      </c>
      <c r="N261" s="175" t="s">
        <v>44</v>
      </c>
      <c r="O261" s="59"/>
      <c r="P261" s="176">
        <f>O261*H261</f>
        <v>0</v>
      </c>
      <c r="Q261" s="176">
        <v>0</v>
      </c>
      <c r="R261" s="176">
        <f>Q261*H261</f>
        <v>0</v>
      </c>
      <c r="S261" s="176">
        <v>0</v>
      </c>
      <c r="T261" s="177">
        <f>S261*H261</f>
        <v>0</v>
      </c>
      <c r="U261" s="33"/>
      <c r="V261" s="33"/>
      <c r="W261" s="33"/>
      <c r="X261" s="33"/>
      <c r="Y261" s="33"/>
      <c r="Z261" s="33"/>
      <c r="AA261" s="33"/>
      <c r="AB261" s="33"/>
      <c r="AC261" s="33"/>
      <c r="AD261" s="33"/>
      <c r="AE261" s="33"/>
      <c r="AR261" s="178" t="s">
        <v>192</v>
      </c>
      <c r="AT261" s="178" t="s">
        <v>187</v>
      </c>
      <c r="AU261" s="178" t="s">
        <v>88</v>
      </c>
      <c r="AY261" s="18" t="s">
        <v>184</v>
      </c>
      <c r="BE261" s="179">
        <f>IF(N261="základní",J261,0)</f>
        <v>0</v>
      </c>
      <c r="BF261" s="179">
        <f>IF(N261="snížená",J261,0)</f>
        <v>0</v>
      </c>
      <c r="BG261" s="179">
        <f>IF(N261="zákl. přenesená",J261,0)</f>
        <v>0</v>
      </c>
      <c r="BH261" s="179">
        <f>IF(N261="sníž. přenesená",J261,0)</f>
        <v>0</v>
      </c>
      <c r="BI261" s="179">
        <f>IF(N261="nulová",J261,0)</f>
        <v>0</v>
      </c>
      <c r="BJ261" s="18" t="s">
        <v>86</v>
      </c>
      <c r="BK261" s="179">
        <f>ROUND(I261*H261,2)</f>
        <v>0</v>
      </c>
      <c r="BL261" s="18" t="s">
        <v>192</v>
      </c>
      <c r="BM261" s="178" t="s">
        <v>433</v>
      </c>
    </row>
    <row r="262" spans="1:65" s="2" customFormat="1" ht="19.5">
      <c r="A262" s="33"/>
      <c r="B262" s="34"/>
      <c r="C262" s="33"/>
      <c r="D262" s="180" t="s">
        <v>194</v>
      </c>
      <c r="E262" s="33"/>
      <c r="F262" s="181" t="s">
        <v>329</v>
      </c>
      <c r="G262" s="33"/>
      <c r="H262" s="33"/>
      <c r="I262" s="102"/>
      <c r="J262" s="33"/>
      <c r="K262" s="33"/>
      <c r="L262" s="34"/>
      <c r="M262" s="182"/>
      <c r="N262" s="183"/>
      <c r="O262" s="59"/>
      <c r="P262" s="59"/>
      <c r="Q262" s="59"/>
      <c r="R262" s="59"/>
      <c r="S262" s="59"/>
      <c r="T262" s="60"/>
      <c r="U262" s="33"/>
      <c r="V262" s="33"/>
      <c r="W262" s="33"/>
      <c r="X262" s="33"/>
      <c r="Y262" s="33"/>
      <c r="Z262" s="33"/>
      <c r="AA262" s="33"/>
      <c r="AB262" s="33"/>
      <c r="AC262" s="33"/>
      <c r="AD262" s="33"/>
      <c r="AE262" s="33"/>
      <c r="AT262" s="18" t="s">
        <v>194</v>
      </c>
      <c r="AU262" s="18" t="s">
        <v>88</v>
      </c>
    </row>
    <row r="263" spans="1:65" s="13" customFormat="1" ht="11.25">
      <c r="B263" s="184"/>
      <c r="D263" s="180" t="s">
        <v>196</v>
      </c>
      <c r="E263" s="185" t="s">
        <v>1</v>
      </c>
      <c r="F263" s="186" t="s">
        <v>424</v>
      </c>
      <c r="H263" s="187">
        <v>3572.4</v>
      </c>
      <c r="I263" s="188"/>
      <c r="L263" s="184"/>
      <c r="M263" s="189"/>
      <c r="N263" s="190"/>
      <c r="O263" s="190"/>
      <c r="P263" s="190"/>
      <c r="Q263" s="190"/>
      <c r="R263" s="190"/>
      <c r="S263" s="190"/>
      <c r="T263" s="191"/>
      <c r="AT263" s="185" t="s">
        <v>196</v>
      </c>
      <c r="AU263" s="185" t="s">
        <v>88</v>
      </c>
      <c r="AV263" s="13" t="s">
        <v>88</v>
      </c>
      <c r="AW263" s="13" t="s">
        <v>36</v>
      </c>
      <c r="AX263" s="13" t="s">
        <v>86</v>
      </c>
      <c r="AY263" s="185" t="s">
        <v>184</v>
      </c>
    </row>
    <row r="264" spans="1:65" s="2" customFormat="1" ht="37.9" customHeight="1">
      <c r="A264" s="33"/>
      <c r="B264" s="166"/>
      <c r="C264" s="167" t="s">
        <v>434</v>
      </c>
      <c r="D264" s="167" t="s">
        <v>187</v>
      </c>
      <c r="E264" s="168" t="s">
        <v>435</v>
      </c>
      <c r="F264" s="169" t="s">
        <v>436</v>
      </c>
      <c r="G264" s="170" t="s">
        <v>327</v>
      </c>
      <c r="H264" s="171">
        <v>24.6</v>
      </c>
      <c r="I264" s="172"/>
      <c r="J264" s="173">
        <f>ROUND(I264*H264,2)</f>
        <v>0</v>
      </c>
      <c r="K264" s="169" t="s">
        <v>191</v>
      </c>
      <c r="L264" s="34"/>
      <c r="M264" s="174" t="s">
        <v>1</v>
      </c>
      <c r="N264" s="175" t="s">
        <v>44</v>
      </c>
      <c r="O264" s="59"/>
      <c r="P264" s="176">
        <f>O264*H264</f>
        <v>0</v>
      </c>
      <c r="Q264" s="176">
        <v>0</v>
      </c>
      <c r="R264" s="176">
        <f>Q264*H264</f>
        <v>0</v>
      </c>
      <c r="S264" s="176">
        <v>0</v>
      </c>
      <c r="T264" s="177">
        <f>S264*H264</f>
        <v>0</v>
      </c>
      <c r="U264" s="33"/>
      <c r="V264" s="33"/>
      <c r="W264" s="33"/>
      <c r="X264" s="33"/>
      <c r="Y264" s="33"/>
      <c r="Z264" s="33"/>
      <c r="AA264" s="33"/>
      <c r="AB264" s="33"/>
      <c r="AC264" s="33"/>
      <c r="AD264" s="33"/>
      <c r="AE264" s="33"/>
      <c r="AR264" s="178" t="s">
        <v>192</v>
      </c>
      <c r="AT264" s="178" t="s">
        <v>187</v>
      </c>
      <c r="AU264" s="178" t="s">
        <v>88</v>
      </c>
      <c r="AY264" s="18" t="s">
        <v>184</v>
      </c>
      <c r="BE264" s="179">
        <f>IF(N264="základní",J264,0)</f>
        <v>0</v>
      </c>
      <c r="BF264" s="179">
        <f>IF(N264="snížená",J264,0)</f>
        <v>0</v>
      </c>
      <c r="BG264" s="179">
        <f>IF(N264="zákl. přenesená",J264,0)</f>
        <v>0</v>
      </c>
      <c r="BH264" s="179">
        <f>IF(N264="sníž. přenesená",J264,0)</f>
        <v>0</v>
      </c>
      <c r="BI264" s="179">
        <f>IF(N264="nulová",J264,0)</f>
        <v>0</v>
      </c>
      <c r="BJ264" s="18" t="s">
        <v>86</v>
      </c>
      <c r="BK264" s="179">
        <f>ROUND(I264*H264,2)</f>
        <v>0</v>
      </c>
      <c r="BL264" s="18" t="s">
        <v>192</v>
      </c>
      <c r="BM264" s="178" t="s">
        <v>437</v>
      </c>
    </row>
    <row r="265" spans="1:65" s="2" customFormat="1" ht="19.5">
      <c r="A265" s="33"/>
      <c r="B265" s="34"/>
      <c r="C265" s="33"/>
      <c r="D265" s="180" t="s">
        <v>194</v>
      </c>
      <c r="E265" s="33"/>
      <c r="F265" s="181" t="s">
        <v>329</v>
      </c>
      <c r="G265" s="33"/>
      <c r="H265" s="33"/>
      <c r="I265" s="102"/>
      <c r="J265" s="33"/>
      <c r="K265" s="33"/>
      <c r="L265" s="34"/>
      <c r="M265" s="182"/>
      <c r="N265" s="183"/>
      <c r="O265" s="59"/>
      <c r="P265" s="59"/>
      <c r="Q265" s="59"/>
      <c r="R265" s="59"/>
      <c r="S265" s="59"/>
      <c r="T265" s="60"/>
      <c r="U265" s="33"/>
      <c r="V265" s="33"/>
      <c r="W265" s="33"/>
      <c r="X265" s="33"/>
      <c r="Y265" s="33"/>
      <c r="Z265" s="33"/>
      <c r="AA265" s="33"/>
      <c r="AB265" s="33"/>
      <c r="AC265" s="33"/>
      <c r="AD265" s="33"/>
      <c r="AE265" s="33"/>
      <c r="AT265" s="18" t="s">
        <v>194</v>
      </c>
      <c r="AU265" s="18" t="s">
        <v>88</v>
      </c>
    </row>
    <row r="266" spans="1:65" s="2" customFormat="1" ht="37.9" customHeight="1">
      <c r="A266" s="33"/>
      <c r="B266" s="166"/>
      <c r="C266" s="167" t="s">
        <v>438</v>
      </c>
      <c r="D266" s="167" t="s">
        <v>187</v>
      </c>
      <c r="E266" s="168" t="s">
        <v>439</v>
      </c>
      <c r="F266" s="169" t="s">
        <v>440</v>
      </c>
      <c r="G266" s="170" t="s">
        <v>327</v>
      </c>
      <c r="H266" s="171">
        <v>3572.4</v>
      </c>
      <c r="I266" s="172"/>
      <c r="J266" s="173">
        <f>ROUND(I266*H266,2)</f>
        <v>0</v>
      </c>
      <c r="K266" s="169" t="s">
        <v>191</v>
      </c>
      <c r="L266" s="34"/>
      <c r="M266" s="174" t="s">
        <v>1</v>
      </c>
      <c r="N266" s="175" t="s">
        <v>44</v>
      </c>
      <c r="O266" s="59"/>
      <c r="P266" s="176">
        <f>O266*H266</f>
        <v>0</v>
      </c>
      <c r="Q266" s="176">
        <v>0</v>
      </c>
      <c r="R266" s="176">
        <f>Q266*H266</f>
        <v>0</v>
      </c>
      <c r="S266" s="176">
        <v>0</v>
      </c>
      <c r="T266" s="177">
        <f>S266*H266</f>
        <v>0</v>
      </c>
      <c r="U266" s="33"/>
      <c r="V266" s="33"/>
      <c r="W266" s="33"/>
      <c r="X266" s="33"/>
      <c r="Y266" s="33"/>
      <c r="Z266" s="33"/>
      <c r="AA266" s="33"/>
      <c r="AB266" s="33"/>
      <c r="AC266" s="33"/>
      <c r="AD266" s="33"/>
      <c r="AE266" s="33"/>
      <c r="AR266" s="178" t="s">
        <v>192</v>
      </c>
      <c r="AT266" s="178" t="s">
        <v>187</v>
      </c>
      <c r="AU266" s="178" t="s">
        <v>88</v>
      </c>
      <c r="AY266" s="18" t="s">
        <v>184</v>
      </c>
      <c r="BE266" s="179">
        <f>IF(N266="základní",J266,0)</f>
        <v>0</v>
      </c>
      <c r="BF266" s="179">
        <f>IF(N266="snížená",J266,0)</f>
        <v>0</v>
      </c>
      <c r="BG266" s="179">
        <f>IF(N266="zákl. přenesená",J266,0)</f>
        <v>0</v>
      </c>
      <c r="BH266" s="179">
        <f>IF(N266="sníž. přenesená",J266,0)</f>
        <v>0</v>
      </c>
      <c r="BI266" s="179">
        <f>IF(N266="nulová",J266,0)</f>
        <v>0</v>
      </c>
      <c r="BJ266" s="18" t="s">
        <v>86</v>
      </c>
      <c r="BK266" s="179">
        <f>ROUND(I266*H266,2)</f>
        <v>0</v>
      </c>
      <c r="BL266" s="18" t="s">
        <v>192</v>
      </c>
      <c r="BM266" s="178" t="s">
        <v>441</v>
      </c>
    </row>
    <row r="267" spans="1:65" s="2" customFormat="1" ht="19.5">
      <c r="A267" s="33"/>
      <c r="B267" s="34"/>
      <c r="C267" s="33"/>
      <c r="D267" s="180" t="s">
        <v>194</v>
      </c>
      <c r="E267" s="33"/>
      <c r="F267" s="181" t="s">
        <v>329</v>
      </c>
      <c r="G267" s="33"/>
      <c r="H267" s="33"/>
      <c r="I267" s="102"/>
      <c r="J267" s="33"/>
      <c r="K267" s="33"/>
      <c r="L267" s="34"/>
      <c r="M267" s="182"/>
      <c r="N267" s="183"/>
      <c r="O267" s="59"/>
      <c r="P267" s="59"/>
      <c r="Q267" s="59"/>
      <c r="R267" s="59"/>
      <c r="S267" s="59"/>
      <c r="T267" s="60"/>
      <c r="U267" s="33"/>
      <c r="V267" s="33"/>
      <c r="W267" s="33"/>
      <c r="X267" s="33"/>
      <c r="Y267" s="33"/>
      <c r="Z267" s="33"/>
      <c r="AA267" s="33"/>
      <c r="AB267" s="33"/>
      <c r="AC267" s="33"/>
      <c r="AD267" s="33"/>
      <c r="AE267" s="33"/>
      <c r="AT267" s="18" t="s">
        <v>194</v>
      </c>
      <c r="AU267" s="18" t="s">
        <v>88</v>
      </c>
    </row>
    <row r="268" spans="1:65" s="2" customFormat="1" ht="37.9" customHeight="1">
      <c r="A268" s="33"/>
      <c r="B268" s="166"/>
      <c r="C268" s="167" t="s">
        <v>442</v>
      </c>
      <c r="D268" s="167" t="s">
        <v>187</v>
      </c>
      <c r="E268" s="168" t="s">
        <v>443</v>
      </c>
      <c r="F268" s="169" t="s">
        <v>444</v>
      </c>
      <c r="G268" s="170" t="s">
        <v>327</v>
      </c>
      <c r="H268" s="171">
        <v>24.6</v>
      </c>
      <c r="I268" s="172"/>
      <c r="J268" s="173">
        <f>ROUND(I268*H268,2)</f>
        <v>0</v>
      </c>
      <c r="K268" s="169" t="s">
        <v>191</v>
      </c>
      <c r="L268" s="34"/>
      <c r="M268" s="174" t="s">
        <v>1</v>
      </c>
      <c r="N268" s="175" t="s">
        <v>44</v>
      </c>
      <c r="O268" s="59"/>
      <c r="P268" s="176">
        <f>O268*H268</f>
        <v>0</v>
      </c>
      <c r="Q268" s="176">
        <v>0</v>
      </c>
      <c r="R268" s="176">
        <f>Q268*H268</f>
        <v>0</v>
      </c>
      <c r="S268" s="176">
        <v>0</v>
      </c>
      <c r="T268" s="177">
        <f>S268*H268</f>
        <v>0</v>
      </c>
      <c r="U268" s="33"/>
      <c r="V268" s="33"/>
      <c r="W268" s="33"/>
      <c r="X268" s="33"/>
      <c r="Y268" s="33"/>
      <c r="Z268" s="33"/>
      <c r="AA268" s="33"/>
      <c r="AB268" s="33"/>
      <c r="AC268" s="33"/>
      <c r="AD268" s="33"/>
      <c r="AE268" s="33"/>
      <c r="AR268" s="178" t="s">
        <v>192</v>
      </c>
      <c r="AT268" s="178" t="s">
        <v>187</v>
      </c>
      <c r="AU268" s="178" t="s">
        <v>88</v>
      </c>
      <c r="AY268" s="18" t="s">
        <v>184</v>
      </c>
      <c r="BE268" s="179">
        <f>IF(N268="základní",J268,0)</f>
        <v>0</v>
      </c>
      <c r="BF268" s="179">
        <f>IF(N268="snížená",J268,0)</f>
        <v>0</v>
      </c>
      <c r="BG268" s="179">
        <f>IF(N268="zákl. přenesená",J268,0)</f>
        <v>0</v>
      </c>
      <c r="BH268" s="179">
        <f>IF(N268="sníž. přenesená",J268,0)</f>
        <v>0</v>
      </c>
      <c r="BI268" s="179">
        <f>IF(N268="nulová",J268,0)</f>
        <v>0</v>
      </c>
      <c r="BJ268" s="18" t="s">
        <v>86</v>
      </c>
      <c r="BK268" s="179">
        <f>ROUND(I268*H268,2)</f>
        <v>0</v>
      </c>
      <c r="BL268" s="18" t="s">
        <v>192</v>
      </c>
      <c r="BM268" s="178" t="s">
        <v>445</v>
      </c>
    </row>
    <row r="269" spans="1:65" s="2" customFormat="1" ht="19.5">
      <c r="A269" s="33"/>
      <c r="B269" s="34"/>
      <c r="C269" s="33"/>
      <c r="D269" s="180" t="s">
        <v>194</v>
      </c>
      <c r="E269" s="33"/>
      <c r="F269" s="181" t="s">
        <v>329</v>
      </c>
      <c r="G269" s="33"/>
      <c r="H269" s="33"/>
      <c r="I269" s="102"/>
      <c r="J269" s="33"/>
      <c r="K269" s="33"/>
      <c r="L269" s="34"/>
      <c r="M269" s="182"/>
      <c r="N269" s="183"/>
      <c r="O269" s="59"/>
      <c r="P269" s="59"/>
      <c r="Q269" s="59"/>
      <c r="R269" s="59"/>
      <c r="S269" s="59"/>
      <c r="T269" s="60"/>
      <c r="U269" s="33"/>
      <c r="V269" s="33"/>
      <c r="W269" s="33"/>
      <c r="X269" s="33"/>
      <c r="Y269" s="33"/>
      <c r="Z269" s="33"/>
      <c r="AA269" s="33"/>
      <c r="AB269" s="33"/>
      <c r="AC269" s="33"/>
      <c r="AD269" s="33"/>
      <c r="AE269" s="33"/>
      <c r="AT269" s="18" t="s">
        <v>194</v>
      </c>
      <c r="AU269" s="18" t="s">
        <v>88</v>
      </c>
    </row>
    <row r="270" spans="1:65" s="2" customFormat="1" ht="24.2" customHeight="1">
      <c r="A270" s="33"/>
      <c r="B270" s="166"/>
      <c r="C270" s="167" t="s">
        <v>446</v>
      </c>
      <c r="D270" s="167" t="s">
        <v>187</v>
      </c>
      <c r="E270" s="168" t="s">
        <v>447</v>
      </c>
      <c r="F270" s="169" t="s">
        <v>448</v>
      </c>
      <c r="G270" s="170" t="s">
        <v>327</v>
      </c>
      <c r="H270" s="171">
        <v>2800</v>
      </c>
      <c r="I270" s="172"/>
      <c r="J270" s="173">
        <f>ROUND(I270*H270,2)</f>
        <v>0</v>
      </c>
      <c r="K270" s="169" t="s">
        <v>191</v>
      </c>
      <c r="L270" s="34"/>
      <c r="M270" s="174" t="s">
        <v>1</v>
      </c>
      <c r="N270" s="175" t="s">
        <v>44</v>
      </c>
      <c r="O270" s="59"/>
      <c r="P270" s="176">
        <f>O270*H270</f>
        <v>0</v>
      </c>
      <c r="Q270" s="176">
        <v>0</v>
      </c>
      <c r="R270" s="176">
        <f>Q270*H270</f>
        <v>0</v>
      </c>
      <c r="S270" s="176">
        <v>0</v>
      </c>
      <c r="T270" s="177">
        <f>S270*H270</f>
        <v>0</v>
      </c>
      <c r="U270" s="33"/>
      <c r="V270" s="33"/>
      <c r="W270" s="33"/>
      <c r="X270" s="33"/>
      <c r="Y270" s="33"/>
      <c r="Z270" s="33"/>
      <c r="AA270" s="33"/>
      <c r="AB270" s="33"/>
      <c r="AC270" s="33"/>
      <c r="AD270" s="33"/>
      <c r="AE270" s="33"/>
      <c r="AR270" s="178" t="s">
        <v>192</v>
      </c>
      <c r="AT270" s="178" t="s">
        <v>187</v>
      </c>
      <c r="AU270" s="178" t="s">
        <v>88</v>
      </c>
      <c r="AY270" s="18" t="s">
        <v>184</v>
      </c>
      <c r="BE270" s="179">
        <f>IF(N270="základní",J270,0)</f>
        <v>0</v>
      </c>
      <c r="BF270" s="179">
        <f>IF(N270="snížená",J270,0)</f>
        <v>0</v>
      </c>
      <c r="BG270" s="179">
        <f>IF(N270="zákl. přenesená",J270,0)</f>
        <v>0</v>
      </c>
      <c r="BH270" s="179">
        <f>IF(N270="sníž. přenesená",J270,0)</f>
        <v>0</v>
      </c>
      <c r="BI270" s="179">
        <f>IF(N270="nulová",J270,0)</f>
        <v>0</v>
      </c>
      <c r="BJ270" s="18" t="s">
        <v>86</v>
      </c>
      <c r="BK270" s="179">
        <f>ROUND(I270*H270,2)</f>
        <v>0</v>
      </c>
      <c r="BL270" s="18" t="s">
        <v>192</v>
      </c>
      <c r="BM270" s="178" t="s">
        <v>449</v>
      </c>
    </row>
    <row r="271" spans="1:65" s="2" customFormat="1" ht="19.5">
      <c r="A271" s="33"/>
      <c r="B271" s="34"/>
      <c r="C271" s="33"/>
      <c r="D271" s="180" t="s">
        <v>194</v>
      </c>
      <c r="E271" s="33"/>
      <c r="F271" s="181" t="s">
        <v>329</v>
      </c>
      <c r="G271" s="33"/>
      <c r="H271" s="33"/>
      <c r="I271" s="102"/>
      <c r="J271" s="33"/>
      <c r="K271" s="33"/>
      <c r="L271" s="34"/>
      <c r="M271" s="182"/>
      <c r="N271" s="183"/>
      <c r="O271" s="59"/>
      <c r="P271" s="59"/>
      <c r="Q271" s="59"/>
      <c r="R271" s="59"/>
      <c r="S271" s="59"/>
      <c r="T271" s="60"/>
      <c r="U271" s="33"/>
      <c r="V271" s="33"/>
      <c r="W271" s="33"/>
      <c r="X271" s="33"/>
      <c r="Y271" s="33"/>
      <c r="Z271" s="33"/>
      <c r="AA271" s="33"/>
      <c r="AB271" s="33"/>
      <c r="AC271" s="33"/>
      <c r="AD271" s="33"/>
      <c r="AE271" s="33"/>
      <c r="AT271" s="18" t="s">
        <v>194</v>
      </c>
      <c r="AU271" s="18" t="s">
        <v>88</v>
      </c>
    </row>
    <row r="272" spans="1:65" s="13" customFormat="1" ht="11.25">
      <c r="B272" s="184"/>
      <c r="D272" s="180" t="s">
        <v>196</v>
      </c>
      <c r="E272" s="185" t="s">
        <v>1</v>
      </c>
      <c r="F272" s="186" t="s">
        <v>450</v>
      </c>
      <c r="H272" s="187">
        <v>2800</v>
      </c>
      <c r="I272" s="188"/>
      <c r="L272" s="184"/>
      <c r="M272" s="189"/>
      <c r="N272" s="190"/>
      <c r="O272" s="190"/>
      <c r="P272" s="190"/>
      <c r="Q272" s="190"/>
      <c r="R272" s="190"/>
      <c r="S272" s="190"/>
      <c r="T272" s="191"/>
      <c r="AT272" s="185" t="s">
        <v>196</v>
      </c>
      <c r="AU272" s="185" t="s">
        <v>88</v>
      </c>
      <c r="AV272" s="13" t="s">
        <v>88</v>
      </c>
      <c r="AW272" s="13" t="s">
        <v>36</v>
      </c>
      <c r="AX272" s="13" t="s">
        <v>86</v>
      </c>
      <c r="AY272" s="185" t="s">
        <v>184</v>
      </c>
    </row>
    <row r="273" spans="1:65" s="2" customFormat="1" ht="24.2" customHeight="1">
      <c r="A273" s="33"/>
      <c r="B273" s="166"/>
      <c r="C273" s="167" t="s">
        <v>451</v>
      </c>
      <c r="D273" s="167" t="s">
        <v>187</v>
      </c>
      <c r="E273" s="168" t="s">
        <v>452</v>
      </c>
      <c r="F273" s="169" t="s">
        <v>453</v>
      </c>
      <c r="G273" s="170" t="s">
        <v>286</v>
      </c>
      <c r="H273" s="171">
        <v>565</v>
      </c>
      <c r="I273" s="172"/>
      <c r="J273" s="173">
        <f>ROUND(I273*H273,2)</f>
        <v>0</v>
      </c>
      <c r="K273" s="169" t="s">
        <v>191</v>
      </c>
      <c r="L273" s="34"/>
      <c r="M273" s="174" t="s">
        <v>1</v>
      </c>
      <c r="N273" s="175" t="s">
        <v>44</v>
      </c>
      <c r="O273" s="59"/>
      <c r="P273" s="176">
        <f>O273*H273</f>
        <v>0</v>
      </c>
      <c r="Q273" s="176">
        <v>0</v>
      </c>
      <c r="R273" s="176">
        <f>Q273*H273</f>
        <v>0</v>
      </c>
      <c r="S273" s="176">
        <v>0</v>
      </c>
      <c r="T273" s="177">
        <f>S273*H273</f>
        <v>0</v>
      </c>
      <c r="U273" s="33"/>
      <c r="V273" s="33"/>
      <c r="W273" s="33"/>
      <c r="X273" s="33"/>
      <c r="Y273" s="33"/>
      <c r="Z273" s="33"/>
      <c r="AA273" s="33"/>
      <c r="AB273" s="33"/>
      <c r="AC273" s="33"/>
      <c r="AD273" s="33"/>
      <c r="AE273" s="33"/>
      <c r="AR273" s="178" t="s">
        <v>192</v>
      </c>
      <c r="AT273" s="178" t="s">
        <v>187</v>
      </c>
      <c r="AU273" s="178" t="s">
        <v>88</v>
      </c>
      <c r="AY273" s="18" t="s">
        <v>184</v>
      </c>
      <c r="BE273" s="179">
        <f>IF(N273="základní",J273,0)</f>
        <v>0</v>
      </c>
      <c r="BF273" s="179">
        <f>IF(N273="snížená",J273,0)</f>
        <v>0</v>
      </c>
      <c r="BG273" s="179">
        <f>IF(N273="zákl. přenesená",J273,0)</f>
        <v>0</v>
      </c>
      <c r="BH273" s="179">
        <f>IF(N273="sníž. přenesená",J273,0)</f>
        <v>0</v>
      </c>
      <c r="BI273" s="179">
        <f>IF(N273="nulová",J273,0)</f>
        <v>0</v>
      </c>
      <c r="BJ273" s="18" t="s">
        <v>86</v>
      </c>
      <c r="BK273" s="179">
        <f>ROUND(I273*H273,2)</f>
        <v>0</v>
      </c>
      <c r="BL273" s="18" t="s">
        <v>192</v>
      </c>
      <c r="BM273" s="178" t="s">
        <v>454</v>
      </c>
    </row>
    <row r="274" spans="1:65" s="2" customFormat="1" ht="24.2" customHeight="1">
      <c r="A274" s="33"/>
      <c r="B274" s="166"/>
      <c r="C274" s="200" t="s">
        <v>455</v>
      </c>
      <c r="D274" s="200" t="s">
        <v>213</v>
      </c>
      <c r="E274" s="201" t="s">
        <v>456</v>
      </c>
      <c r="F274" s="202" t="s">
        <v>457</v>
      </c>
      <c r="G274" s="203" t="s">
        <v>286</v>
      </c>
      <c r="H274" s="204">
        <v>565</v>
      </c>
      <c r="I274" s="205"/>
      <c r="J274" s="206">
        <f>ROUND(I274*H274,2)</f>
        <v>0</v>
      </c>
      <c r="K274" s="202" t="s">
        <v>191</v>
      </c>
      <c r="L274" s="207"/>
      <c r="M274" s="208" t="s">
        <v>1</v>
      </c>
      <c r="N274" s="209" t="s">
        <v>44</v>
      </c>
      <c r="O274" s="59"/>
      <c r="P274" s="176">
        <f>O274*H274</f>
        <v>0</v>
      </c>
      <c r="Q274" s="176">
        <v>1.004E-2</v>
      </c>
      <c r="R274" s="176">
        <f>Q274*H274</f>
        <v>5.6726000000000001</v>
      </c>
      <c r="S274" s="176">
        <v>0</v>
      </c>
      <c r="T274" s="177">
        <f>S274*H274</f>
        <v>0</v>
      </c>
      <c r="U274" s="33"/>
      <c r="V274" s="33"/>
      <c r="W274" s="33"/>
      <c r="X274" s="33"/>
      <c r="Y274" s="33"/>
      <c r="Z274" s="33"/>
      <c r="AA274" s="33"/>
      <c r="AB274" s="33"/>
      <c r="AC274" s="33"/>
      <c r="AD274" s="33"/>
      <c r="AE274" s="33"/>
      <c r="AR274" s="178" t="s">
        <v>217</v>
      </c>
      <c r="AT274" s="178" t="s">
        <v>213</v>
      </c>
      <c r="AU274" s="178" t="s">
        <v>88</v>
      </c>
      <c r="AY274" s="18" t="s">
        <v>184</v>
      </c>
      <c r="BE274" s="179">
        <f>IF(N274="základní",J274,0)</f>
        <v>0</v>
      </c>
      <c r="BF274" s="179">
        <f>IF(N274="snížená",J274,0)</f>
        <v>0</v>
      </c>
      <c r="BG274" s="179">
        <f>IF(N274="zákl. přenesená",J274,0)</f>
        <v>0</v>
      </c>
      <c r="BH274" s="179">
        <f>IF(N274="sníž. přenesená",J274,0)</f>
        <v>0</v>
      </c>
      <c r="BI274" s="179">
        <f>IF(N274="nulová",J274,0)</f>
        <v>0</v>
      </c>
      <c r="BJ274" s="18" t="s">
        <v>86</v>
      </c>
      <c r="BK274" s="179">
        <f>ROUND(I274*H274,2)</f>
        <v>0</v>
      </c>
      <c r="BL274" s="18" t="s">
        <v>192</v>
      </c>
      <c r="BM274" s="178" t="s">
        <v>458</v>
      </c>
    </row>
    <row r="275" spans="1:65" s="2" customFormat="1" ht="24.2" customHeight="1">
      <c r="A275" s="33"/>
      <c r="B275" s="166"/>
      <c r="C275" s="167" t="s">
        <v>459</v>
      </c>
      <c r="D275" s="167" t="s">
        <v>187</v>
      </c>
      <c r="E275" s="168" t="s">
        <v>460</v>
      </c>
      <c r="F275" s="169" t="s">
        <v>461</v>
      </c>
      <c r="G275" s="170" t="s">
        <v>286</v>
      </c>
      <c r="H275" s="171">
        <v>2</v>
      </c>
      <c r="I275" s="172"/>
      <c r="J275" s="173">
        <f>ROUND(I275*H275,2)</f>
        <v>0</v>
      </c>
      <c r="K275" s="169" t="s">
        <v>191</v>
      </c>
      <c r="L275" s="34"/>
      <c r="M275" s="174" t="s">
        <v>1</v>
      </c>
      <c r="N275" s="175" t="s">
        <v>44</v>
      </c>
      <c r="O275" s="59"/>
      <c r="P275" s="176">
        <f>O275*H275</f>
        <v>0</v>
      </c>
      <c r="Q275" s="176">
        <v>0</v>
      </c>
      <c r="R275" s="176">
        <f>Q275*H275</f>
        <v>0</v>
      </c>
      <c r="S275" s="176">
        <v>0</v>
      </c>
      <c r="T275" s="177">
        <f>S275*H275</f>
        <v>0</v>
      </c>
      <c r="U275" s="33"/>
      <c r="V275" s="33"/>
      <c r="W275" s="33"/>
      <c r="X275" s="33"/>
      <c r="Y275" s="33"/>
      <c r="Z275" s="33"/>
      <c r="AA275" s="33"/>
      <c r="AB275" s="33"/>
      <c r="AC275" s="33"/>
      <c r="AD275" s="33"/>
      <c r="AE275" s="33"/>
      <c r="AR275" s="178" t="s">
        <v>192</v>
      </c>
      <c r="AT275" s="178" t="s">
        <v>187</v>
      </c>
      <c r="AU275" s="178" t="s">
        <v>88</v>
      </c>
      <c r="AY275" s="18" t="s">
        <v>184</v>
      </c>
      <c r="BE275" s="179">
        <f>IF(N275="základní",J275,0)</f>
        <v>0</v>
      </c>
      <c r="BF275" s="179">
        <f>IF(N275="snížená",J275,0)</f>
        <v>0</v>
      </c>
      <c r="BG275" s="179">
        <f>IF(N275="zákl. přenesená",J275,0)</f>
        <v>0</v>
      </c>
      <c r="BH275" s="179">
        <f>IF(N275="sníž. přenesená",J275,0)</f>
        <v>0</v>
      </c>
      <c r="BI275" s="179">
        <f>IF(N275="nulová",J275,0)</f>
        <v>0</v>
      </c>
      <c r="BJ275" s="18" t="s">
        <v>86</v>
      </c>
      <c r="BK275" s="179">
        <f>ROUND(I275*H275,2)</f>
        <v>0</v>
      </c>
      <c r="BL275" s="18" t="s">
        <v>192</v>
      </c>
      <c r="BM275" s="178" t="s">
        <v>462</v>
      </c>
    </row>
    <row r="276" spans="1:65" s="2" customFormat="1" ht="19.5">
      <c r="A276" s="33"/>
      <c r="B276" s="34"/>
      <c r="C276" s="33"/>
      <c r="D276" s="180" t="s">
        <v>194</v>
      </c>
      <c r="E276" s="33"/>
      <c r="F276" s="181" t="s">
        <v>463</v>
      </c>
      <c r="G276" s="33"/>
      <c r="H276" s="33"/>
      <c r="I276" s="102"/>
      <c r="J276" s="33"/>
      <c r="K276" s="33"/>
      <c r="L276" s="34"/>
      <c r="M276" s="182"/>
      <c r="N276" s="183"/>
      <c r="O276" s="59"/>
      <c r="P276" s="59"/>
      <c r="Q276" s="59"/>
      <c r="R276" s="59"/>
      <c r="S276" s="59"/>
      <c r="T276" s="60"/>
      <c r="U276" s="33"/>
      <c r="V276" s="33"/>
      <c r="W276" s="33"/>
      <c r="X276" s="33"/>
      <c r="Y276" s="33"/>
      <c r="Z276" s="33"/>
      <c r="AA276" s="33"/>
      <c r="AB276" s="33"/>
      <c r="AC276" s="33"/>
      <c r="AD276" s="33"/>
      <c r="AE276" s="33"/>
      <c r="AT276" s="18" t="s">
        <v>194</v>
      </c>
      <c r="AU276" s="18" t="s">
        <v>88</v>
      </c>
    </row>
    <row r="277" spans="1:65" s="2" customFormat="1" ht="24.2" customHeight="1">
      <c r="A277" s="33"/>
      <c r="B277" s="166"/>
      <c r="C277" s="167" t="s">
        <v>464</v>
      </c>
      <c r="D277" s="167" t="s">
        <v>187</v>
      </c>
      <c r="E277" s="168" t="s">
        <v>465</v>
      </c>
      <c r="F277" s="169" t="s">
        <v>466</v>
      </c>
      <c r="G277" s="170" t="s">
        <v>286</v>
      </c>
      <c r="H277" s="171">
        <v>1</v>
      </c>
      <c r="I277" s="172"/>
      <c r="J277" s="173">
        <f>ROUND(I277*H277,2)</f>
        <v>0</v>
      </c>
      <c r="K277" s="169" t="s">
        <v>191</v>
      </c>
      <c r="L277" s="34"/>
      <c r="M277" s="174" t="s">
        <v>1</v>
      </c>
      <c r="N277" s="175" t="s">
        <v>44</v>
      </c>
      <c r="O277" s="59"/>
      <c r="P277" s="176">
        <f>O277*H277</f>
        <v>0</v>
      </c>
      <c r="Q277" s="176">
        <v>0</v>
      </c>
      <c r="R277" s="176">
        <f>Q277*H277</f>
        <v>0</v>
      </c>
      <c r="S277" s="176">
        <v>0</v>
      </c>
      <c r="T277" s="177">
        <f>S277*H277</f>
        <v>0</v>
      </c>
      <c r="U277" s="33"/>
      <c r="V277" s="33"/>
      <c r="W277" s="33"/>
      <c r="X277" s="33"/>
      <c r="Y277" s="33"/>
      <c r="Z277" s="33"/>
      <c r="AA277" s="33"/>
      <c r="AB277" s="33"/>
      <c r="AC277" s="33"/>
      <c r="AD277" s="33"/>
      <c r="AE277" s="33"/>
      <c r="AR277" s="178" t="s">
        <v>192</v>
      </c>
      <c r="AT277" s="178" t="s">
        <v>187</v>
      </c>
      <c r="AU277" s="178" t="s">
        <v>88</v>
      </c>
      <c r="AY277" s="18" t="s">
        <v>184</v>
      </c>
      <c r="BE277" s="179">
        <f>IF(N277="základní",J277,0)</f>
        <v>0</v>
      </c>
      <c r="BF277" s="179">
        <f>IF(N277="snížená",J277,0)</f>
        <v>0</v>
      </c>
      <c r="BG277" s="179">
        <f>IF(N277="zákl. přenesená",J277,0)</f>
        <v>0</v>
      </c>
      <c r="BH277" s="179">
        <f>IF(N277="sníž. přenesená",J277,0)</f>
        <v>0</v>
      </c>
      <c r="BI277" s="179">
        <f>IF(N277="nulová",J277,0)</f>
        <v>0</v>
      </c>
      <c r="BJ277" s="18" t="s">
        <v>86</v>
      </c>
      <c r="BK277" s="179">
        <f>ROUND(I277*H277,2)</f>
        <v>0</v>
      </c>
      <c r="BL277" s="18" t="s">
        <v>192</v>
      </c>
      <c r="BM277" s="178" t="s">
        <v>467</v>
      </c>
    </row>
    <row r="278" spans="1:65" s="2" customFormat="1" ht="19.5">
      <c r="A278" s="33"/>
      <c r="B278" s="34"/>
      <c r="C278" s="33"/>
      <c r="D278" s="180" t="s">
        <v>194</v>
      </c>
      <c r="E278" s="33"/>
      <c r="F278" s="181" t="s">
        <v>463</v>
      </c>
      <c r="G278" s="33"/>
      <c r="H278" s="33"/>
      <c r="I278" s="102"/>
      <c r="J278" s="33"/>
      <c r="K278" s="33"/>
      <c r="L278" s="34"/>
      <c r="M278" s="182"/>
      <c r="N278" s="183"/>
      <c r="O278" s="59"/>
      <c r="P278" s="59"/>
      <c r="Q278" s="59"/>
      <c r="R278" s="59"/>
      <c r="S278" s="59"/>
      <c r="T278" s="60"/>
      <c r="U278" s="33"/>
      <c r="V278" s="33"/>
      <c r="W278" s="33"/>
      <c r="X278" s="33"/>
      <c r="Y278" s="33"/>
      <c r="Z278" s="33"/>
      <c r="AA278" s="33"/>
      <c r="AB278" s="33"/>
      <c r="AC278" s="33"/>
      <c r="AD278" s="33"/>
      <c r="AE278" s="33"/>
      <c r="AT278" s="18" t="s">
        <v>194</v>
      </c>
      <c r="AU278" s="18" t="s">
        <v>88</v>
      </c>
    </row>
    <row r="279" spans="1:65" s="2" customFormat="1" ht="24.2" customHeight="1">
      <c r="A279" s="33"/>
      <c r="B279" s="166"/>
      <c r="C279" s="167" t="s">
        <v>468</v>
      </c>
      <c r="D279" s="167" t="s">
        <v>187</v>
      </c>
      <c r="E279" s="168" t="s">
        <v>469</v>
      </c>
      <c r="F279" s="169" t="s">
        <v>470</v>
      </c>
      <c r="G279" s="170" t="s">
        <v>200</v>
      </c>
      <c r="H279" s="171">
        <v>367.55</v>
      </c>
      <c r="I279" s="172"/>
      <c r="J279" s="173">
        <f>ROUND(I279*H279,2)</f>
        <v>0</v>
      </c>
      <c r="K279" s="169" t="s">
        <v>191</v>
      </c>
      <c r="L279" s="34"/>
      <c r="M279" s="174" t="s">
        <v>1</v>
      </c>
      <c r="N279" s="175" t="s">
        <v>44</v>
      </c>
      <c r="O279" s="59"/>
      <c r="P279" s="176">
        <f>O279*H279</f>
        <v>0</v>
      </c>
      <c r="Q279" s="176">
        <v>0</v>
      </c>
      <c r="R279" s="176">
        <f>Q279*H279</f>
        <v>0</v>
      </c>
      <c r="S279" s="176">
        <v>0</v>
      </c>
      <c r="T279" s="177">
        <f>S279*H279</f>
        <v>0</v>
      </c>
      <c r="U279" s="33"/>
      <c r="V279" s="33"/>
      <c r="W279" s="33"/>
      <c r="X279" s="33"/>
      <c r="Y279" s="33"/>
      <c r="Z279" s="33"/>
      <c r="AA279" s="33"/>
      <c r="AB279" s="33"/>
      <c r="AC279" s="33"/>
      <c r="AD279" s="33"/>
      <c r="AE279" s="33"/>
      <c r="AR279" s="178" t="s">
        <v>192</v>
      </c>
      <c r="AT279" s="178" t="s">
        <v>187</v>
      </c>
      <c r="AU279" s="178" t="s">
        <v>88</v>
      </c>
      <c r="AY279" s="18" t="s">
        <v>184</v>
      </c>
      <c r="BE279" s="179">
        <f>IF(N279="základní",J279,0)</f>
        <v>0</v>
      </c>
      <c r="BF279" s="179">
        <f>IF(N279="snížená",J279,0)</f>
        <v>0</v>
      </c>
      <c r="BG279" s="179">
        <f>IF(N279="zákl. přenesená",J279,0)</f>
        <v>0</v>
      </c>
      <c r="BH279" s="179">
        <f>IF(N279="sníž. přenesená",J279,0)</f>
        <v>0</v>
      </c>
      <c r="BI279" s="179">
        <f>IF(N279="nulová",J279,0)</f>
        <v>0</v>
      </c>
      <c r="BJ279" s="18" t="s">
        <v>86</v>
      </c>
      <c r="BK279" s="179">
        <f>ROUND(I279*H279,2)</f>
        <v>0</v>
      </c>
      <c r="BL279" s="18" t="s">
        <v>192</v>
      </c>
      <c r="BM279" s="178" t="s">
        <v>471</v>
      </c>
    </row>
    <row r="280" spans="1:65" s="13" customFormat="1" ht="11.25">
      <c r="B280" s="184"/>
      <c r="D280" s="180" t="s">
        <v>196</v>
      </c>
      <c r="E280" s="185" t="s">
        <v>1</v>
      </c>
      <c r="F280" s="186" t="s">
        <v>472</v>
      </c>
      <c r="H280" s="187">
        <v>159.6</v>
      </c>
      <c r="I280" s="188"/>
      <c r="L280" s="184"/>
      <c r="M280" s="189"/>
      <c r="N280" s="190"/>
      <c r="O280" s="190"/>
      <c r="P280" s="190"/>
      <c r="Q280" s="190"/>
      <c r="R280" s="190"/>
      <c r="S280" s="190"/>
      <c r="T280" s="191"/>
      <c r="AT280" s="185" t="s">
        <v>196</v>
      </c>
      <c r="AU280" s="185" t="s">
        <v>88</v>
      </c>
      <c r="AV280" s="13" t="s">
        <v>88</v>
      </c>
      <c r="AW280" s="13" t="s">
        <v>36</v>
      </c>
      <c r="AX280" s="13" t="s">
        <v>79</v>
      </c>
      <c r="AY280" s="185" t="s">
        <v>184</v>
      </c>
    </row>
    <row r="281" spans="1:65" s="13" customFormat="1" ht="11.25">
      <c r="B281" s="184"/>
      <c r="D281" s="180" t="s">
        <v>196</v>
      </c>
      <c r="E281" s="185" t="s">
        <v>1</v>
      </c>
      <c r="F281" s="186" t="s">
        <v>473</v>
      </c>
      <c r="H281" s="187">
        <v>77.7</v>
      </c>
      <c r="I281" s="188"/>
      <c r="L281" s="184"/>
      <c r="M281" s="189"/>
      <c r="N281" s="190"/>
      <c r="O281" s="190"/>
      <c r="P281" s="190"/>
      <c r="Q281" s="190"/>
      <c r="R281" s="190"/>
      <c r="S281" s="190"/>
      <c r="T281" s="191"/>
      <c r="AT281" s="185" t="s">
        <v>196</v>
      </c>
      <c r="AU281" s="185" t="s">
        <v>88</v>
      </c>
      <c r="AV281" s="13" t="s">
        <v>88</v>
      </c>
      <c r="AW281" s="13" t="s">
        <v>36</v>
      </c>
      <c r="AX281" s="13" t="s">
        <v>79</v>
      </c>
      <c r="AY281" s="185" t="s">
        <v>184</v>
      </c>
    </row>
    <row r="282" spans="1:65" s="13" customFormat="1" ht="11.25">
      <c r="B282" s="184"/>
      <c r="D282" s="180" t="s">
        <v>196</v>
      </c>
      <c r="E282" s="185" t="s">
        <v>1</v>
      </c>
      <c r="F282" s="186" t="s">
        <v>474</v>
      </c>
      <c r="H282" s="187">
        <v>38</v>
      </c>
      <c r="I282" s="188"/>
      <c r="L282" s="184"/>
      <c r="M282" s="189"/>
      <c r="N282" s="190"/>
      <c r="O282" s="190"/>
      <c r="P282" s="190"/>
      <c r="Q282" s="190"/>
      <c r="R282" s="190"/>
      <c r="S282" s="190"/>
      <c r="T282" s="191"/>
      <c r="AT282" s="185" t="s">
        <v>196</v>
      </c>
      <c r="AU282" s="185" t="s">
        <v>88</v>
      </c>
      <c r="AV282" s="13" t="s">
        <v>88</v>
      </c>
      <c r="AW282" s="13" t="s">
        <v>36</v>
      </c>
      <c r="AX282" s="13" t="s">
        <v>79</v>
      </c>
      <c r="AY282" s="185" t="s">
        <v>184</v>
      </c>
    </row>
    <row r="283" spans="1:65" s="13" customFormat="1" ht="11.25">
      <c r="B283" s="184"/>
      <c r="D283" s="180" t="s">
        <v>196</v>
      </c>
      <c r="E283" s="185" t="s">
        <v>1</v>
      </c>
      <c r="F283" s="186" t="s">
        <v>475</v>
      </c>
      <c r="H283" s="187">
        <v>19.75</v>
      </c>
      <c r="I283" s="188"/>
      <c r="L283" s="184"/>
      <c r="M283" s="189"/>
      <c r="N283" s="190"/>
      <c r="O283" s="190"/>
      <c r="P283" s="190"/>
      <c r="Q283" s="190"/>
      <c r="R283" s="190"/>
      <c r="S283" s="190"/>
      <c r="T283" s="191"/>
      <c r="AT283" s="185" t="s">
        <v>196</v>
      </c>
      <c r="AU283" s="185" t="s">
        <v>88</v>
      </c>
      <c r="AV283" s="13" t="s">
        <v>88</v>
      </c>
      <c r="AW283" s="13" t="s">
        <v>36</v>
      </c>
      <c r="AX283" s="13" t="s">
        <v>79</v>
      </c>
      <c r="AY283" s="185" t="s">
        <v>184</v>
      </c>
    </row>
    <row r="284" spans="1:65" s="13" customFormat="1" ht="11.25">
      <c r="B284" s="184"/>
      <c r="D284" s="180" t="s">
        <v>196</v>
      </c>
      <c r="E284" s="185" t="s">
        <v>1</v>
      </c>
      <c r="F284" s="186" t="s">
        <v>476</v>
      </c>
      <c r="H284" s="187">
        <v>6.25</v>
      </c>
      <c r="I284" s="188"/>
      <c r="L284" s="184"/>
      <c r="M284" s="189"/>
      <c r="N284" s="190"/>
      <c r="O284" s="190"/>
      <c r="P284" s="190"/>
      <c r="Q284" s="190"/>
      <c r="R284" s="190"/>
      <c r="S284" s="190"/>
      <c r="T284" s="191"/>
      <c r="AT284" s="185" t="s">
        <v>196</v>
      </c>
      <c r="AU284" s="185" t="s">
        <v>88</v>
      </c>
      <c r="AV284" s="13" t="s">
        <v>88</v>
      </c>
      <c r="AW284" s="13" t="s">
        <v>36</v>
      </c>
      <c r="AX284" s="13" t="s">
        <v>79</v>
      </c>
      <c r="AY284" s="185" t="s">
        <v>184</v>
      </c>
    </row>
    <row r="285" spans="1:65" s="13" customFormat="1" ht="11.25">
      <c r="B285" s="184"/>
      <c r="D285" s="180" t="s">
        <v>196</v>
      </c>
      <c r="E285" s="185" t="s">
        <v>1</v>
      </c>
      <c r="F285" s="186" t="s">
        <v>477</v>
      </c>
      <c r="H285" s="187">
        <v>10</v>
      </c>
      <c r="I285" s="188"/>
      <c r="L285" s="184"/>
      <c r="M285" s="189"/>
      <c r="N285" s="190"/>
      <c r="O285" s="190"/>
      <c r="P285" s="190"/>
      <c r="Q285" s="190"/>
      <c r="R285" s="190"/>
      <c r="S285" s="190"/>
      <c r="T285" s="191"/>
      <c r="AT285" s="185" t="s">
        <v>196</v>
      </c>
      <c r="AU285" s="185" t="s">
        <v>88</v>
      </c>
      <c r="AV285" s="13" t="s">
        <v>88</v>
      </c>
      <c r="AW285" s="13" t="s">
        <v>36</v>
      </c>
      <c r="AX285" s="13" t="s">
        <v>79</v>
      </c>
      <c r="AY285" s="185" t="s">
        <v>184</v>
      </c>
    </row>
    <row r="286" spans="1:65" s="13" customFormat="1" ht="11.25">
      <c r="B286" s="184"/>
      <c r="D286" s="180" t="s">
        <v>196</v>
      </c>
      <c r="E286" s="185" t="s">
        <v>1</v>
      </c>
      <c r="F286" s="186" t="s">
        <v>478</v>
      </c>
      <c r="H286" s="187">
        <v>12.5</v>
      </c>
      <c r="I286" s="188"/>
      <c r="L286" s="184"/>
      <c r="M286" s="189"/>
      <c r="N286" s="190"/>
      <c r="O286" s="190"/>
      <c r="P286" s="190"/>
      <c r="Q286" s="190"/>
      <c r="R286" s="190"/>
      <c r="S286" s="190"/>
      <c r="T286" s="191"/>
      <c r="AT286" s="185" t="s">
        <v>196</v>
      </c>
      <c r="AU286" s="185" t="s">
        <v>88</v>
      </c>
      <c r="AV286" s="13" t="s">
        <v>88</v>
      </c>
      <c r="AW286" s="13" t="s">
        <v>36</v>
      </c>
      <c r="AX286" s="13" t="s">
        <v>79</v>
      </c>
      <c r="AY286" s="185" t="s">
        <v>184</v>
      </c>
    </row>
    <row r="287" spans="1:65" s="13" customFormat="1" ht="11.25">
      <c r="B287" s="184"/>
      <c r="D287" s="180" t="s">
        <v>196</v>
      </c>
      <c r="E287" s="185" t="s">
        <v>1</v>
      </c>
      <c r="F287" s="186" t="s">
        <v>479</v>
      </c>
      <c r="H287" s="187">
        <v>43.75</v>
      </c>
      <c r="I287" s="188"/>
      <c r="L287" s="184"/>
      <c r="M287" s="189"/>
      <c r="N287" s="190"/>
      <c r="O287" s="190"/>
      <c r="P287" s="190"/>
      <c r="Q287" s="190"/>
      <c r="R287" s="190"/>
      <c r="S287" s="190"/>
      <c r="T287" s="191"/>
      <c r="AT287" s="185" t="s">
        <v>196</v>
      </c>
      <c r="AU287" s="185" t="s">
        <v>88</v>
      </c>
      <c r="AV287" s="13" t="s">
        <v>88</v>
      </c>
      <c r="AW287" s="13" t="s">
        <v>36</v>
      </c>
      <c r="AX287" s="13" t="s">
        <v>79</v>
      </c>
      <c r="AY287" s="185" t="s">
        <v>184</v>
      </c>
    </row>
    <row r="288" spans="1:65" s="14" customFormat="1" ht="11.25">
      <c r="B288" s="192"/>
      <c r="D288" s="180" t="s">
        <v>196</v>
      </c>
      <c r="E288" s="193" t="s">
        <v>1</v>
      </c>
      <c r="F288" s="194" t="s">
        <v>212</v>
      </c>
      <c r="H288" s="195">
        <v>367.55</v>
      </c>
      <c r="I288" s="196"/>
      <c r="L288" s="192"/>
      <c r="M288" s="197"/>
      <c r="N288" s="198"/>
      <c r="O288" s="198"/>
      <c r="P288" s="198"/>
      <c r="Q288" s="198"/>
      <c r="R288" s="198"/>
      <c r="S288" s="198"/>
      <c r="T288" s="199"/>
      <c r="AT288" s="193" t="s">
        <v>196</v>
      </c>
      <c r="AU288" s="193" t="s">
        <v>88</v>
      </c>
      <c r="AV288" s="14" t="s">
        <v>192</v>
      </c>
      <c r="AW288" s="14" t="s">
        <v>36</v>
      </c>
      <c r="AX288" s="14" t="s">
        <v>86</v>
      </c>
      <c r="AY288" s="193" t="s">
        <v>184</v>
      </c>
    </row>
    <row r="289" spans="1:65" s="2" customFormat="1" ht="24.2" customHeight="1">
      <c r="A289" s="33"/>
      <c r="B289" s="166"/>
      <c r="C289" s="167" t="s">
        <v>480</v>
      </c>
      <c r="D289" s="167" t="s">
        <v>187</v>
      </c>
      <c r="E289" s="168" t="s">
        <v>481</v>
      </c>
      <c r="F289" s="169" t="s">
        <v>482</v>
      </c>
      <c r="G289" s="170" t="s">
        <v>200</v>
      </c>
      <c r="H289" s="171">
        <v>66</v>
      </c>
      <c r="I289" s="172"/>
      <c r="J289" s="173">
        <f>ROUND(I289*H289,2)</f>
        <v>0</v>
      </c>
      <c r="K289" s="169" t="s">
        <v>191</v>
      </c>
      <c r="L289" s="34"/>
      <c r="M289" s="174" t="s">
        <v>1</v>
      </c>
      <c r="N289" s="175" t="s">
        <v>44</v>
      </c>
      <c r="O289" s="59"/>
      <c r="P289" s="176">
        <f>O289*H289</f>
        <v>0</v>
      </c>
      <c r="Q289" s="176">
        <v>0</v>
      </c>
      <c r="R289" s="176">
        <f>Q289*H289</f>
        <v>0</v>
      </c>
      <c r="S289" s="176">
        <v>0</v>
      </c>
      <c r="T289" s="177">
        <f>S289*H289</f>
        <v>0</v>
      </c>
      <c r="U289" s="33"/>
      <c r="V289" s="33"/>
      <c r="W289" s="33"/>
      <c r="X289" s="33"/>
      <c r="Y289" s="33"/>
      <c r="Z289" s="33"/>
      <c r="AA289" s="33"/>
      <c r="AB289" s="33"/>
      <c r="AC289" s="33"/>
      <c r="AD289" s="33"/>
      <c r="AE289" s="33"/>
      <c r="AR289" s="178" t="s">
        <v>192</v>
      </c>
      <c r="AT289" s="178" t="s">
        <v>187</v>
      </c>
      <c r="AU289" s="178" t="s">
        <v>88</v>
      </c>
      <c r="AY289" s="18" t="s">
        <v>184</v>
      </c>
      <c r="BE289" s="179">
        <f>IF(N289="základní",J289,0)</f>
        <v>0</v>
      </c>
      <c r="BF289" s="179">
        <f>IF(N289="snížená",J289,0)</f>
        <v>0</v>
      </c>
      <c r="BG289" s="179">
        <f>IF(N289="zákl. přenesená",J289,0)</f>
        <v>0</v>
      </c>
      <c r="BH289" s="179">
        <f>IF(N289="sníž. přenesená",J289,0)</f>
        <v>0</v>
      </c>
      <c r="BI289" s="179">
        <f>IF(N289="nulová",J289,0)</f>
        <v>0</v>
      </c>
      <c r="BJ289" s="18" t="s">
        <v>86</v>
      </c>
      <c r="BK289" s="179">
        <f>ROUND(I289*H289,2)</f>
        <v>0</v>
      </c>
      <c r="BL289" s="18" t="s">
        <v>192</v>
      </c>
      <c r="BM289" s="178" t="s">
        <v>483</v>
      </c>
    </row>
    <row r="290" spans="1:65" s="13" customFormat="1" ht="11.25">
      <c r="B290" s="184"/>
      <c r="D290" s="180" t="s">
        <v>196</v>
      </c>
      <c r="E290" s="185" t="s">
        <v>1</v>
      </c>
      <c r="F290" s="186" t="s">
        <v>484</v>
      </c>
      <c r="H290" s="187">
        <v>66</v>
      </c>
      <c r="I290" s="188"/>
      <c r="L290" s="184"/>
      <c r="M290" s="189"/>
      <c r="N290" s="190"/>
      <c r="O290" s="190"/>
      <c r="P290" s="190"/>
      <c r="Q290" s="190"/>
      <c r="R290" s="190"/>
      <c r="S290" s="190"/>
      <c r="T290" s="191"/>
      <c r="AT290" s="185" t="s">
        <v>196</v>
      </c>
      <c r="AU290" s="185" t="s">
        <v>88</v>
      </c>
      <c r="AV290" s="13" t="s">
        <v>88</v>
      </c>
      <c r="AW290" s="13" t="s">
        <v>36</v>
      </c>
      <c r="AX290" s="13" t="s">
        <v>86</v>
      </c>
      <c r="AY290" s="185" t="s">
        <v>184</v>
      </c>
    </row>
    <row r="291" spans="1:65" s="2" customFormat="1" ht="24.2" customHeight="1">
      <c r="A291" s="33"/>
      <c r="B291" s="166"/>
      <c r="C291" s="167" t="s">
        <v>485</v>
      </c>
      <c r="D291" s="167" t="s">
        <v>187</v>
      </c>
      <c r="E291" s="168" t="s">
        <v>486</v>
      </c>
      <c r="F291" s="169" t="s">
        <v>487</v>
      </c>
      <c r="G291" s="170" t="s">
        <v>228</v>
      </c>
      <c r="H291" s="171">
        <v>361.8</v>
      </c>
      <c r="I291" s="172"/>
      <c r="J291" s="173">
        <f>ROUND(I291*H291,2)</f>
        <v>0</v>
      </c>
      <c r="K291" s="169" t="s">
        <v>191</v>
      </c>
      <c r="L291" s="34"/>
      <c r="M291" s="174" t="s">
        <v>1</v>
      </c>
      <c r="N291" s="175" t="s">
        <v>44</v>
      </c>
      <c r="O291" s="59"/>
      <c r="P291" s="176">
        <f>O291*H291</f>
        <v>0</v>
      </c>
      <c r="Q291" s="176">
        <v>0</v>
      </c>
      <c r="R291" s="176">
        <f>Q291*H291</f>
        <v>0</v>
      </c>
      <c r="S291" s="176">
        <v>0</v>
      </c>
      <c r="T291" s="177">
        <f>S291*H291</f>
        <v>0</v>
      </c>
      <c r="U291" s="33"/>
      <c r="V291" s="33"/>
      <c r="W291" s="33"/>
      <c r="X291" s="33"/>
      <c r="Y291" s="33"/>
      <c r="Z291" s="33"/>
      <c r="AA291" s="33"/>
      <c r="AB291" s="33"/>
      <c r="AC291" s="33"/>
      <c r="AD291" s="33"/>
      <c r="AE291" s="33"/>
      <c r="AR291" s="178" t="s">
        <v>192</v>
      </c>
      <c r="AT291" s="178" t="s">
        <v>187</v>
      </c>
      <c r="AU291" s="178" t="s">
        <v>88</v>
      </c>
      <c r="AY291" s="18" t="s">
        <v>184</v>
      </c>
      <c r="BE291" s="179">
        <f>IF(N291="základní",J291,0)</f>
        <v>0</v>
      </c>
      <c r="BF291" s="179">
        <f>IF(N291="snížená",J291,0)</f>
        <v>0</v>
      </c>
      <c r="BG291" s="179">
        <f>IF(N291="zákl. přenesená",J291,0)</f>
        <v>0</v>
      </c>
      <c r="BH291" s="179">
        <f>IF(N291="sníž. přenesená",J291,0)</f>
        <v>0</v>
      </c>
      <c r="BI291" s="179">
        <f>IF(N291="nulová",J291,0)</f>
        <v>0</v>
      </c>
      <c r="BJ291" s="18" t="s">
        <v>86</v>
      </c>
      <c r="BK291" s="179">
        <f>ROUND(I291*H291,2)</f>
        <v>0</v>
      </c>
      <c r="BL291" s="18" t="s">
        <v>192</v>
      </c>
      <c r="BM291" s="178" t="s">
        <v>488</v>
      </c>
    </row>
    <row r="292" spans="1:65" s="13" customFormat="1" ht="11.25">
      <c r="B292" s="184"/>
      <c r="D292" s="180" t="s">
        <v>196</v>
      </c>
      <c r="E292" s="185" t="s">
        <v>1</v>
      </c>
      <c r="F292" s="186" t="s">
        <v>489</v>
      </c>
      <c r="H292" s="187">
        <v>74.400000000000006</v>
      </c>
      <c r="I292" s="188"/>
      <c r="L292" s="184"/>
      <c r="M292" s="189"/>
      <c r="N292" s="190"/>
      <c r="O292" s="190"/>
      <c r="P292" s="190"/>
      <c r="Q292" s="190"/>
      <c r="R292" s="190"/>
      <c r="S292" s="190"/>
      <c r="T292" s="191"/>
      <c r="AT292" s="185" t="s">
        <v>196</v>
      </c>
      <c r="AU292" s="185" t="s">
        <v>88</v>
      </c>
      <c r="AV292" s="13" t="s">
        <v>88</v>
      </c>
      <c r="AW292" s="13" t="s">
        <v>36</v>
      </c>
      <c r="AX292" s="13" t="s">
        <v>79</v>
      </c>
      <c r="AY292" s="185" t="s">
        <v>184</v>
      </c>
    </row>
    <row r="293" spans="1:65" s="13" customFormat="1" ht="11.25">
      <c r="B293" s="184"/>
      <c r="D293" s="180" t="s">
        <v>196</v>
      </c>
      <c r="E293" s="185" t="s">
        <v>1</v>
      </c>
      <c r="F293" s="186" t="s">
        <v>490</v>
      </c>
      <c r="H293" s="187">
        <v>28.2</v>
      </c>
      <c r="I293" s="188"/>
      <c r="L293" s="184"/>
      <c r="M293" s="189"/>
      <c r="N293" s="190"/>
      <c r="O293" s="190"/>
      <c r="P293" s="190"/>
      <c r="Q293" s="190"/>
      <c r="R293" s="190"/>
      <c r="S293" s="190"/>
      <c r="T293" s="191"/>
      <c r="AT293" s="185" t="s">
        <v>196</v>
      </c>
      <c r="AU293" s="185" t="s">
        <v>88</v>
      </c>
      <c r="AV293" s="13" t="s">
        <v>88</v>
      </c>
      <c r="AW293" s="13" t="s">
        <v>36</v>
      </c>
      <c r="AX293" s="13" t="s">
        <v>79</v>
      </c>
      <c r="AY293" s="185" t="s">
        <v>184</v>
      </c>
    </row>
    <row r="294" spans="1:65" s="13" customFormat="1" ht="11.25">
      <c r="B294" s="184"/>
      <c r="D294" s="180" t="s">
        <v>196</v>
      </c>
      <c r="E294" s="185" t="s">
        <v>1</v>
      </c>
      <c r="F294" s="186" t="s">
        <v>491</v>
      </c>
      <c r="H294" s="187">
        <v>259.2</v>
      </c>
      <c r="I294" s="188"/>
      <c r="L294" s="184"/>
      <c r="M294" s="189"/>
      <c r="N294" s="190"/>
      <c r="O294" s="190"/>
      <c r="P294" s="190"/>
      <c r="Q294" s="190"/>
      <c r="R294" s="190"/>
      <c r="S294" s="190"/>
      <c r="T294" s="191"/>
      <c r="AT294" s="185" t="s">
        <v>196</v>
      </c>
      <c r="AU294" s="185" t="s">
        <v>88</v>
      </c>
      <c r="AV294" s="13" t="s">
        <v>88</v>
      </c>
      <c r="AW294" s="13" t="s">
        <v>36</v>
      </c>
      <c r="AX294" s="13" t="s">
        <v>79</v>
      </c>
      <c r="AY294" s="185" t="s">
        <v>184</v>
      </c>
    </row>
    <row r="295" spans="1:65" s="14" customFormat="1" ht="11.25">
      <c r="B295" s="192"/>
      <c r="D295" s="180" t="s">
        <v>196</v>
      </c>
      <c r="E295" s="193" t="s">
        <v>1</v>
      </c>
      <c r="F295" s="194" t="s">
        <v>212</v>
      </c>
      <c r="H295" s="195">
        <v>361.8</v>
      </c>
      <c r="I295" s="196"/>
      <c r="L295" s="192"/>
      <c r="M295" s="197"/>
      <c r="N295" s="198"/>
      <c r="O295" s="198"/>
      <c r="P295" s="198"/>
      <c r="Q295" s="198"/>
      <c r="R295" s="198"/>
      <c r="S295" s="198"/>
      <c r="T295" s="199"/>
      <c r="AT295" s="193" t="s">
        <v>196</v>
      </c>
      <c r="AU295" s="193" t="s">
        <v>88</v>
      </c>
      <c r="AV295" s="14" t="s">
        <v>192</v>
      </c>
      <c r="AW295" s="14" t="s">
        <v>36</v>
      </c>
      <c r="AX295" s="14" t="s">
        <v>86</v>
      </c>
      <c r="AY295" s="193" t="s">
        <v>184</v>
      </c>
    </row>
    <row r="296" spans="1:65" s="2" customFormat="1" ht="24.2" customHeight="1">
      <c r="A296" s="33"/>
      <c r="B296" s="166"/>
      <c r="C296" s="167" t="s">
        <v>492</v>
      </c>
      <c r="D296" s="167" t="s">
        <v>187</v>
      </c>
      <c r="E296" s="168" t="s">
        <v>493</v>
      </c>
      <c r="F296" s="169" t="s">
        <v>494</v>
      </c>
      <c r="G296" s="170" t="s">
        <v>228</v>
      </c>
      <c r="H296" s="171">
        <v>120</v>
      </c>
      <c r="I296" s="172"/>
      <c r="J296" s="173">
        <f>ROUND(I296*H296,2)</f>
        <v>0</v>
      </c>
      <c r="K296" s="169" t="s">
        <v>191</v>
      </c>
      <c r="L296" s="34"/>
      <c r="M296" s="174" t="s">
        <v>1</v>
      </c>
      <c r="N296" s="175" t="s">
        <v>44</v>
      </c>
      <c r="O296" s="59"/>
      <c r="P296" s="176">
        <f>O296*H296</f>
        <v>0</v>
      </c>
      <c r="Q296" s="176">
        <v>0</v>
      </c>
      <c r="R296" s="176">
        <f>Q296*H296</f>
        <v>0</v>
      </c>
      <c r="S296" s="176">
        <v>0</v>
      </c>
      <c r="T296" s="177">
        <f>S296*H296</f>
        <v>0</v>
      </c>
      <c r="U296" s="33"/>
      <c r="V296" s="33"/>
      <c r="W296" s="33"/>
      <c r="X296" s="33"/>
      <c r="Y296" s="33"/>
      <c r="Z296" s="33"/>
      <c r="AA296" s="33"/>
      <c r="AB296" s="33"/>
      <c r="AC296" s="33"/>
      <c r="AD296" s="33"/>
      <c r="AE296" s="33"/>
      <c r="AR296" s="178" t="s">
        <v>192</v>
      </c>
      <c r="AT296" s="178" t="s">
        <v>187</v>
      </c>
      <c r="AU296" s="178" t="s">
        <v>88</v>
      </c>
      <c r="AY296" s="18" t="s">
        <v>184</v>
      </c>
      <c r="BE296" s="179">
        <f>IF(N296="základní",J296,0)</f>
        <v>0</v>
      </c>
      <c r="BF296" s="179">
        <f>IF(N296="snížená",J296,0)</f>
        <v>0</v>
      </c>
      <c r="BG296" s="179">
        <f>IF(N296="zákl. přenesená",J296,0)</f>
        <v>0</v>
      </c>
      <c r="BH296" s="179">
        <f>IF(N296="sníž. přenesená",J296,0)</f>
        <v>0</v>
      </c>
      <c r="BI296" s="179">
        <f>IF(N296="nulová",J296,0)</f>
        <v>0</v>
      </c>
      <c r="BJ296" s="18" t="s">
        <v>86</v>
      </c>
      <c r="BK296" s="179">
        <f>ROUND(I296*H296,2)</f>
        <v>0</v>
      </c>
      <c r="BL296" s="18" t="s">
        <v>192</v>
      </c>
      <c r="BM296" s="178" t="s">
        <v>495</v>
      </c>
    </row>
    <row r="297" spans="1:65" s="2" customFormat="1" ht="24.2" customHeight="1">
      <c r="A297" s="33"/>
      <c r="B297" s="166"/>
      <c r="C297" s="167" t="s">
        <v>496</v>
      </c>
      <c r="D297" s="167" t="s">
        <v>187</v>
      </c>
      <c r="E297" s="168" t="s">
        <v>497</v>
      </c>
      <c r="F297" s="169" t="s">
        <v>498</v>
      </c>
      <c r="G297" s="170" t="s">
        <v>200</v>
      </c>
      <c r="H297" s="171">
        <v>367.55</v>
      </c>
      <c r="I297" s="172"/>
      <c r="J297" s="173">
        <f>ROUND(I297*H297,2)</f>
        <v>0</v>
      </c>
      <c r="K297" s="169" t="s">
        <v>191</v>
      </c>
      <c r="L297" s="34"/>
      <c r="M297" s="174" t="s">
        <v>1</v>
      </c>
      <c r="N297" s="175" t="s">
        <v>44</v>
      </c>
      <c r="O297" s="59"/>
      <c r="P297" s="176">
        <f>O297*H297</f>
        <v>0</v>
      </c>
      <c r="Q297" s="176">
        <v>0</v>
      </c>
      <c r="R297" s="176">
        <f>Q297*H297</f>
        <v>0</v>
      </c>
      <c r="S297" s="176">
        <v>0</v>
      </c>
      <c r="T297" s="177">
        <f>S297*H297</f>
        <v>0</v>
      </c>
      <c r="U297" s="33"/>
      <c r="V297" s="33"/>
      <c r="W297" s="33"/>
      <c r="X297" s="33"/>
      <c r="Y297" s="33"/>
      <c r="Z297" s="33"/>
      <c r="AA297" s="33"/>
      <c r="AB297" s="33"/>
      <c r="AC297" s="33"/>
      <c r="AD297" s="33"/>
      <c r="AE297" s="33"/>
      <c r="AR297" s="178" t="s">
        <v>192</v>
      </c>
      <c r="AT297" s="178" t="s">
        <v>187</v>
      </c>
      <c r="AU297" s="178" t="s">
        <v>88</v>
      </c>
      <c r="AY297" s="18" t="s">
        <v>184</v>
      </c>
      <c r="BE297" s="179">
        <f>IF(N297="základní",J297,0)</f>
        <v>0</v>
      </c>
      <c r="BF297" s="179">
        <f>IF(N297="snížená",J297,0)</f>
        <v>0</v>
      </c>
      <c r="BG297" s="179">
        <f>IF(N297="zákl. přenesená",J297,0)</f>
        <v>0</v>
      </c>
      <c r="BH297" s="179">
        <f>IF(N297="sníž. přenesená",J297,0)</f>
        <v>0</v>
      </c>
      <c r="BI297" s="179">
        <f>IF(N297="nulová",J297,0)</f>
        <v>0</v>
      </c>
      <c r="BJ297" s="18" t="s">
        <v>86</v>
      </c>
      <c r="BK297" s="179">
        <f>ROUND(I297*H297,2)</f>
        <v>0</v>
      </c>
      <c r="BL297" s="18" t="s">
        <v>192</v>
      </c>
      <c r="BM297" s="178" t="s">
        <v>499</v>
      </c>
    </row>
    <row r="298" spans="1:65" s="2" customFormat="1" ht="19.5">
      <c r="A298" s="33"/>
      <c r="B298" s="34"/>
      <c r="C298" s="33"/>
      <c r="D298" s="180" t="s">
        <v>194</v>
      </c>
      <c r="E298" s="33"/>
      <c r="F298" s="181" t="s">
        <v>500</v>
      </c>
      <c r="G298" s="33"/>
      <c r="H298" s="33"/>
      <c r="I298" s="102"/>
      <c r="J298" s="33"/>
      <c r="K298" s="33"/>
      <c r="L298" s="34"/>
      <c r="M298" s="182"/>
      <c r="N298" s="183"/>
      <c r="O298" s="59"/>
      <c r="P298" s="59"/>
      <c r="Q298" s="59"/>
      <c r="R298" s="59"/>
      <c r="S298" s="59"/>
      <c r="T298" s="60"/>
      <c r="U298" s="33"/>
      <c r="V298" s="33"/>
      <c r="W298" s="33"/>
      <c r="X298" s="33"/>
      <c r="Y298" s="33"/>
      <c r="Z298" s="33"/>
      <c r="AA298" s="33"/>
      <c r="AB298" s="33"/>
      <c r="AC298" s="33"/>
      <c r="AD298" s="33"/>
      <c r="AE298" s="33"/>
      <c r="AT298" s="18" t="s">
        <v>194</v>
      </c>
      <c r="AU298" s="18" t="s">
        <v>88</v>
      </c>
    </row>
    <row r="299" spans="1:65" s="13" customFormat="1" ht="11.25">
      <c r="B299" s="184"/>
      <c r="D299" s="180" t="s">
        <v>196</v>
      </c>
      <c r="E299" s="185" t="s">
        <v>1</v>
      </c>
      <c r="F299" s="186" t="s">
        <v>501</v>
      </c>
      <c r="H299" s="187">
        <v>367.55</v>
      </c>
      <c r="I299" s="188"/>
      <c r="L299" s="184"/>
      <c r="M299" s="189"/>
      <c r="N299" s="190"/>
      <c r="O299" s="190"/>
      <c r="P299" s="190"/>
      <c r="Q299" s="190"/>
      <c r="R299" s="190"/>
      <c r="S299" s="190"/>
      <c r="T299" s="191"/>
      <c r="AT299" s="185" t="s">
        <v>196</v>
      </c>
      <c r="AU299" s="185" t="s">
        <v>88</v>
      </c>
      <c r="AV299" s="13" t="s">
        <v>88</v>
      </c>
      <c r="AW299" s="13" t="s">
        <v>36</v>
      </c>
      <c r="AX299" s="13" t="s">
        <v>86</v>
      </c>
      <c r="AY299" s="185" t="s">
        <v>184</v>
      </c>
    </row>
    <row r="300" spans="1:65" s="2" customFormat="1" ht="24.2" customHeight="1">
      <c r="A300" s="33"/>
      <c r="B300" s="166"/>
      <c r="C300" s="167" t="s">
        <v>502</v>
      </c>
      <c r="D300" s="167" t="s">
        <v>187</v>
      </c>
      <c r="E300" s="168" t="s">
        <v>503</v>
      </c>
      <c r="F300" s="169" t="s">
        <v>504</v>
      </c>
      <c r="G300" s="170" t="s">
        <v>228</v>
      </c>
      <c r="H300" s="171">
        <v>276.25</v>
      </c>
      <c r="I300" s="172"/>
      <c r="J300" s="173">
        <f>ROUND(I300*H300,2)</f>
        <v>0</v>
      </c>
      <c r="K300" s="169" t="s">
        <v>191</v>
      </c>
      <c r="L300" s="34"/>
      <c r="M300" s="174" t="s">
        <v>1</v>
      </c>
      <c r="N300" s="175" t="s">
        <v>44</v>
      </c>
      <c r="O300" s="59"/>
      <c r="P300" s="176">
        <f>O300*H300</f>
        <v>0</v>
      </c>
      <c r="Q300" s="176">
        <v>0</v>
      </c>
      <c r="R300" s="176">
        <f>Q300*H300</f>
        <v>0</v>
      </c>
      <c r="S300" s="176">
        <v>0</v>
      </c>
      <c r="T300" s="177">
        <f>S300*H300</f>
        <v>0</v>
      </c>
      <c r="U300" s="33"/>
      <c r="V300" s="33"/>
      <c r="W300" s="33"/>
      <c r="X300" s="33"/>
      <c r="Y300" s="33"/>
      <c r="Z300" s="33"/>
      <c r="AA300" s="33"/>
      <c r="AB300" s="33"/>
      <c r="AC300" s="33"/>
      <c r="AD300" s="33"/>
      <c r="AE300" s="33"/>
      <c r="AR300" s="178" t="s">
        <v>192</v>
      </c>
      <c r="AT300" s="178" t="s">
        <v>187</v>
      </c>
      <c r="AU300" s="178" t="s">
        <v>88</v>
      </c>
      <c r="AY300" s="18" t="s">
        <v>184</v>
      </c>
      <c r="BE300" s="179">
        <f>IF(N300="základní",J300,0)</f>
        <v>0</v>
      </c>
      <c r="BF300" s="179">
        <f>IF(N300="snížená",J300,0)</f>
        <v>0</v>
      </c>
      <c r="BG300" s="179">
        <f>IF(N300="zákl. přenesená",J300,0)</f>
        <v>0</v>
      </c>
      <c r="BH300" s="179">
        <f>IF(N300="sníž. přenesená",J300,0)</f>
        <v>0</v>
      </c>
      <c r="BI300" s="179">
        <f>IF(N300="nulová",J300,0)</f>
        <v>0</v>
      </c>
      <c r="BJ300" s="18" t="s">
        <v>86</v>
      </c>
      <c r="BK300" s="179">
        <f>ROUND(I300*H300,2)</f>
        <v>0</v>
      </c>
      <c r="BL300" s="18" t="s">
        <v>192</v>
      </c>
      <c r="BM300" s="178" t="s">
        <v>505</v>
      </c>
    </row>
    <row r="301" spans="1:65" s="13" customFormat="1" ht="11.25">
      <c r="B301" s="184"/>
      <c r="D301" s="180" t="s">
        <v>196</v>
      </c>
      <c r="E301" s="185" t="s">
        <v>1</v>
      </c>
      <c r="F301" s="186" t="s">
        <v>506</v>
      </c>
      <c r="H301" s="187">
        <v>76</v>
      </c>
      <c r="I301" s="188"/>
      <c r="L301" s="184"/>
      <c r="M301" s="189"/>
      <c r="N301" s="190"/>
      <c r="O301" s="190"/>
      <c r="P301" s="190"/>
      <c r="Q301" s="190"/>
      <c r="R301" s="190"/>
      <c r="S301" s="190"/>
      <c r="T301" s="191"/>
      <c r="AT301" s="185" t="s">
        <v>196</v>
      </c>
      <c r="AU301" s="185" t="s">
        <v>88</v>
      </c>
      <c r="AV301" s="13" t="s">
        <v>88</v>
      </c>
      <c r="AW301" s="13" t="s">
        <v>36</v>
      </c>
      <c r="AX301" s="13" t="s">
        <v>79</v>
      </c>
      <c r="AY301" s="185" t="s">
        <v>184</v>
      </c>
    </row>
    <row r="302" spans="1:65" s="13" customFormat="1" ht="11.25">
      <c r="B302" s="184"/>
      <c r="D302" s="180" t="s">
        <v>196</v>
      </c>
      <c r="E302" s="185" t="s">
        <v>1</v>
      </c>
      <c r="F302" s="186" t="s">
        <v>507</v>
      </c>
      <c r="H302" s="187">
        <v>37</v>
      </c>
      <c r="I302" s="188"/>
      <c r="L302" s="184"/>
      <c r="M302" s="189"/>
      <c r="N302" s="190"/>
      <c r="O302" s="190"/>
      <c r="P302" s="190"/>
      <c r="Q302" s="190"/>
      <c r="R302" s="190"/>
      <c r="S302" s="190"/>
      <c r="T302" s="191"/>
      <c r="AT302" s="185" t="s">
        <v>196</v>
      </c>
      <c r="AU302" s="185" t="s">
        <v>88</v>
      </c>
      <c r="AV302" s="13" t="s">
        <v>88</v>
      </c>
      <c r="AW302" s="13" t="s">
        <v>36</v>
      </c>
      <c r="AX302" s="13" t="s">
        <v>79</v>
      </c>
      <c r="AY302" s="185" t="s">
        <v>184</v>
      </c>
    </row>
    <row r="303" spans="1:65" s="13" customFormat="1" ht="11.25">
      <c r="B303" s="184"/>
      <c r="D303" s="180" t="s">
        <v>196</v>
      </c>
      <c r="E303" s="185" t="s">
        <v>1</v>
      </c>
      <c r="F303" s="186" t="s">
        <v>508</v>
      </c>
      <c r="H303" s="187">
        <v>38</v>
      </c>
      <c r="I303" s="188"/>
      <c r="L303" s="184"/>
      <c r="M303" s="189"/>
      <c r="N303" s="190"/>
      <c r="O303" s="190"/>
      <c r="P303" s="190"/>
      <c r="Q303" s="190"/>
      <c r="R303" s="190"/>
      <c r="S303" s="190"/>
      <c r="T303" s="191"/>
      <c r="AT303" s="185" t="s">
        <v>196</v>
      </c>
      <c r="AU303" s="185" t="s">
        <v>88</v>
      </c>
      <c r="AV303" s="13" t="s">
        <v>88</v>
      </c>
      <c r="AW303" s="13" t="s">
        <v>36</v>
      </c>
      <c r="AX303" s="13" t="s">
        <v>79</v>
      </c>
      <c r="AY303" s="185" t="s">
        <v>184</v>
      </c>
    </row>
    <row r="304" spans="1:65" s="13" customFormat="1" ht="11.25">
      <c r="B304" s="184"/>
      <c r="D304" s="180" t="s">
        <v>196</v>
      </c>
      <c r="E304" s="185" t="s">
        <v>1</v>
      </c>
      <c r="F304" s="186" t="s">
        <v>509</v>
      </c>
      <c r="H304" s="187">
        <v>19.75</v>
      </c>
      <c r="I304" s="188"/>
      <c r="L304" s="184"/>
      <c r="M304" s="189"/>
      <c r="N304" s="190"/>
      <c r="O304" s="190"/>
      <c r="P304" s="190"/>
      <c r="Q304" s="190"/>
      <c r="R304" s="190"/>
      <c r="S304" s="190"/>
      <c r="T304" s="191"/>
      <c r="AT304" s="185" t="s">
        <v>196</v>
      </c>
      <c r="AU304" s="185" t="s">
        <v>88</v>
      </c>
      <c r="AV304" s="13" t="s">
        <v>88</v>
      </c>
      <c r="AW304" s="13" t="s">
        <v>36</v>
      </c>
      <c r="AX304" s="13" t="s">
        <v>79</v>
      </c>
      <c r="AY304" s="185" t="s">
        <v>184</v>
      </c>
    </row>
    <row r="305" spans="1:65" s="13" customFormat="1" ht="11.25">
      <c r="B305" s="184"/>
      <c r="D305" s="180" t="s">
        <v>196</v>
      </c>
      <c r="E305" s="185" t="s">
        <v>1</v>
      </c>
      <c r="F305" s="186" t="s">
        <v>510</v>
      </c>
      <c r="H305" s="187">
        <v>6.25</v>
      </c>
      <c r="I305" s="188"/>
      <c r="L305" s="184"/>
      <c r="M305" s="189"/>
      <c r="N305" s="190"/>
      <c r="O305" s="190"/>
      <c r="P305" s="190"/>
      <c r="Q305" s="190"/>
      <c r="R305" s="190"/>
      <c r="S305" s="190"/>
      <c r="T305" s="191"/>
      <c r="AT305" s="185" t="s">
        <v>196</v>
      </c>
      <c r="AU305" s="185" t="s">
        <v>88</v>
      </c>
      <c r="AV305" s="13" t="s">
        <v>88</v>
      </c>
      <c r="AW305" s="13" t="s">
        <v>36</v>
      </c>
      <c r="AX305" s="13" t="s">
        <v>79</v>
      </c>
      <c r="AY305" s="185" t="s">
        <v>184</v>
      </c>
    </row>
    <row r="306" spans="1:65" s="13" customFormat="1" ht="11.25">
      <c r="B306" s="184"/>
      <c r="D306" s="180" t="s">
        <v>196</v>
      </c>
      <c r="E306" s="185" t="s">
        <v>1</v>
      </c>
      <c r="F306" s="186" t="s">
        <v>511</v>
      </c>
      <c r="H306" s="187">
        <v>10</v>
      </c>
      <c r="I306" s="188"/>
      <c r="L306" s="184"/>
      <c r="M306" s="189"/>
      <c r="N306" s="190"/>
      <c r="O306" s="190"/>
      <c r="P306" s="190"/>
      <c r="Q306" s="190"/>
      <c r="R306" s="190"/>
      <c r="S306" s="190"/>
      <c r="T306" s="191"/>
      <c r="AT306" s="185" t="s">
        <v>196</v>
      </c>
      <c r="AU306" s="185" t="s">
        <v>88</v>
      </c>
      <c r="AV306" s="13" t="s">
        <v>88</v>
      </c>
      <c r="AW306" s="13" t="s">
        <v>36</v>
      </c>
      <c r="AX306" s="13" t="s">
        <v>79</v>
      </c>
      <c r="AY306" s="185" t="s">
        <v>184</v>
      </c>
    </row>
    <row r="307" spans="1:65" s="13" customFormat="1" ht="11.25">
      <c r="B307" s="184"/>
      <c r="D307" s="180" t="s">
        <v>196</v>
      </c>
      <c r="E307" s="185" t="s">
        <v>1</v>
      </c>
      <c r="F307" s="186" t="s">
        <v>512</v>
      </c>
      <c r="H307" s="187">
        <v>12.5</v>
      </c>
      <c r="I307" s="188"/>
      <c r="L307" s="184"/>
      <c r="M307" s="189"/>
      <c r="N307" s="190"/>
      <c r="O307" s="190"/>
      <c r="P307" s="190"/>
      <c r="Q307" s="190"/>
      <c r="R307" s="190"/>
      <c r="S307" s="190"/>
      <c r="T307" s="191"/>
      <c r="AT307" s="185" t="s">
        <v>196</v>
      </c>
      <c r="AU307" s="185" t="s">
        <v>88</v>
      </c>
      <c r="AV307" s="13" t="s">
        <v>88</v>
      </c>
      <c r="AW307" s="13" t="s">
        <v>36</v>
      </c>
      <c r="AX307" s="13" t="s">
        <v>79</v>
      </c>
      <c r="AY307" s="185" t="s">
        <v>184</v>
      </c>
    </row>
    <row r="308" spans="1:65" s="13" customFormat="1" ht="11.25">
      <c r="B308" s="184"/>
      <c r="D308" s="180" t="s">
        <v>196</v>
      </c>
      <c r="E308" s="185" t="s">
        <v>1</v>
      </c>
      <c r="F308" s="186" t="s">
        <v>513</v>
      </c>
      <c r="H308" s="187">
        <v>43.75</v>
      </c>
      <c r="I308" s="188"/>
      <c r="L308" s="184"/>
      <c r="M308" s="189"/>
      <c r="N308" s="190"/>
      <c r="O308" s="190"/>
      <c r="P308" s="190"/>
      <c r="Q308" s="190"/>
      <c r="R308" s="190"/>
      <c r="S308" s="190"/>
      <c r="T308" s="191"/>
      <c r="AT308" s="185" t="s">
        <v>196</v>
      </c>
      <c r="AU308" s="185" t="s">
        <v>88</v>
      </c>
      <c r="AV308" s="13" t="s">
        <v>88</v>
      </c>
      <c r="AW308" s="13" t="s">
        <v>36</v>
      </c>
      <c r="AX308" s="13" t="s">
        <v>79</v>
      </c>
      <c r="AY308" s="185" t="s">
        <v>184</v>
      </c>
    </row>
    <row r="309" spans="1:65" s="13" customFormat="1" ht="11.25">
      <c r="B309" s="184"/>
      <c r="D309" s="180" t="s">
        <v>196</v>
      </c>
      <c r="E309" s="185" t="s">
        <v>1</v>
      </c>
      <c r="F309" s="186" t="s">
        <v>514</v>
      </c>
      <c r="H309" s="187">
        <v>33</v>
      </c>
      <c r="I309" s="188"/>
      <c r="L309" s="184"/>
      <c r="M309" s="189"/>
      <c r="N309" s="190"/>
      <c r="O309" s="190"/>
      <c r="P309" s="190"/>
      <c r="Q309" s="190"/>
      <c r="R309" s="190"/>
      <c r="S309" s="190"/>
      <c r="T309" s="191"/>
      <c r="AT309" s="185" t="s">
        <v>196</v>
      </c>
      <c r="AU309" s="185" t="s">
        <v>88</v>
      </c>
      <c r="AV309" s="13" t="s">
        <v>88</v>
      </c>
      <c r="AW309" s="13" t="s">
        <v>36</v>
      </c>
      <c r="AX309" s="13" t="s">
        <v>79</v>
      </c>
      <c r="AY309" s="185" t="s">
        <v>184</v>
      </c>
    </row>
    <row r="310" spans="1:65" s="14" customFormat="1" ht="11.25">
      <c r="B310" s="192"/>
      <c r="D310" s="180" t="s">
        <v>196</v>
      </c>
      <c r="E310" s="193" t="s">
        <v>1</v>
      </c>
      <c r="F310" s="194" t="s">
        <v>212</v>
      </c>
      <c r="H310" s="195">
        <v>276.25</v>
      </c>
      <c r="I310" s="196"/>
      <c r="L310" s="192"/>
      <c r="M310" s="197"/>
      <c r="N310" s="198"/>
      <c r="O310" s="198"/>
      <c r="P310" s="198"/>
      <c r="Q310" s="198"/>
      <c r="R310" s="198"/>
      <c r="S310" s="198"/>
      <c r="T310" s="199"/>
      <c r="AT310" s="193" t="s">
        <v>196</v>
      </c>
      <c r="AU310" s="193" t="s">
        <v>88</v>
      </c>
      <c r="AV310" s="14" t="s">
        <v>192</v>
      </c>
      <c r="AW310" s="14" t="s">
        <v>36</v>
      </c>
      <c r="AX310" s="14" t="s">
        <v>86</v>
      </c>
      <c r="AY310" s="193" t="s">
        <v>184</v>
      </c>
    </row>
    <row r="311" spans="1:65" s="2" customFormat="1" ht="24.2" customHeight="1">
      <c r="A311" s="33"/>
      <c r="B311" s="166"/>
      <c r="C311" s="167" t="s">
        <v>515</v>
      </c>
      <c r="D311" s="167" t="s">
        <v>187</v>
      </c>
      <c r="E311" s="168" t="s">
        <v>516</v>
      </c>
      <c r="F311" s="169" t="s">
        <v>517</v>
      </c>
      <c r="G311" s="170" t="s">
        <v>200</v>
      </c>
      <c r="H311" s="171">
        <v>367.55</v>
      </c>
      <c r="I311" s="172"/>
      <c r="J311" s="173">
        <f>ROUND(I311*H311,2)</f>
        <v>0</v>
      </c>
      <c r="K311" s="169" t="s">
        <v>191</v>
      </c>
      <c r="L311" s="34"/>
      <c r="M311" s="174" t="s">
        <v>1</v>
      </c>
      <c r="N311" s="175" t="s">
        <v>44</v>
      </c>
      <c r="O311" s="59"/>
      <c r="P311" s="176">
        <f>O311*H311</f>
        <v>0</v>
      </c>
      <c r="Q311" s="176">
        <v>0</v>
      </c>
      <c r="R311" s="176">
        <f>Q311*H311</f>
        <v>0</v>
      </c>
      <c r="S311" s="176">
        <v>0</v>
      </c>
      <c r="T311" s="177">
        <f>S311*H311</f>
        <v>0</v>
      </c>
      <c r="U311" s="33"/>
      <c r="V311" s="33"/>
      <c r="W311" s="33"/>
      <c r="X311" s="33"/>
      <c r="Y311" s="33"/>
      <c r="Z311" s="33"/>
      <c r="AA311" s="33"/>
      <c r="AB311" s="33"/>
      <c r="AC311" s="33"/>
      <c r="AD311" s="33"/>
      <c r="AE311" s="33"/>
      <c r="AR311" s="178" t="s">
        <v>192</v>
      </c>
      <c r="AT311" s="178" t="s">
        <v>187</v>
      </c>
      <c r="AU311" s="178" t="s">
        <v>88</v>
      </c>
      <c r="AY311" s="18" t="s">
        <v>184</v>
      </c>
      <c r="BE311" s="179">
        <f>IF(N311="základní",J311,0)</f>
        <v>0</v>
      </c>
      <c r="BF311" s="179">
        <f>IF(N311="snížená",J311,0)</f>
        <v>0</v>
      </c>
      <c r="BG311" s="179">
        <f>IF(N311="zákl. přenesená",J311,0)</f>
        <v>0</v>
      </c>
      <c r="BH311" s="179">
        <f>IF(N311="sníž. přenesená",J311,0)</f>
        <v>0</v>
      </c>
      <c r="BI311" s="179">
        <f>IF(N311="nulová",J311,0)</f>
        <v>0</v>
      </c>
      <c r="BJ311" s="18" t="s">
        <v>86</v>
      </c>
      <c r="BK311" s="179">
        <f>ROUND(I311*H311,2)</f>
        <v>0</v>
      </c>
      <c r="BL311" s="18" t="s">
        <v>192</v>
      </c>
      <c r="BM311" s="178" t="s">
        <v>518</v>
      </c>
    </row>
    <row r="312" spans="1:65" s="15" customFormat="1" ht="11.25">
      <c r="B312" s="210"/>
      <c r="D312" s="180" t="s">
        <v>196</v>
      </c>
      <c r="E312" s="211" t="s">
        <v>1</v>
      </c>
      <c r="F312" s="212" t="s">
        <v>519</v>
      </c>
      <c r="H312" s="211" t="s">
        <v>1</v>
      </c>
      <c r="I312" s="213"/>
      <c r="L312" s="210"/>
      <c r="M312" s="214"/>
      <c r="N312" s="215"/>
      <c r="O312" s="215"/>
      <c r="P312" s="215"/>
      <c r="Q312" s="215"/>
      <c r="R312" s="215"/>
      <c r="S312" s="215"/>
      <c r="T312" s="216"/>
      <c r="AT312" s="211" t="s">
        <v>196</v>
      </c>
      <c r="AU312" s="211" t="s">
        <v>88</v>
      </c>
      <c r="AV312" s="15" t="s">
        <v>86</v>
      </c>
      <c r="AW312" s="15" t="s">
        <v>36</v>
      </c>
      <c r="AX312" s="15" t="s">
        <v>79</v>
      </c>
      <c r="AY312" s="211" t="s">
        <v>184</v>
      </c>
    </row>
    <row r="313" spans="1:65" s="13" customFormat="1" ht="11.25">
      <c r="B313" s="184"/>
      <c r="D313" s="180" t="s">
        <v>196</v>
      </c>
      <c r="E313" s="185" t="s">
        <v>1</v>
      </c>
      <c r="F313" s="186" t="s">
        <v>472</v>
      </c>
      <c r="H313" s="187">
        <v>159.6</v>
      </c>
      <c r="I313" s="188"/>
      <c r="L313" s="184"/>
      <c r="M313" s="189"/>
      <c r="N313" s="190"/>
      <c r="O313" s="190"/>
      <c r="P313" s="190"/>
      <c r="Q313" s="190"/>
      <c r="R313" s="190"/>
      <c r="S313" s="190"/>
      <c r="T313" s="191"/>
      <c r="AT313" s="185" t="s">
        <v>196</v>
      </c>
      <c r="AU313" s="185" t="s">
        <v>88</v>
      </c>
      <c r="AV313" s="13" t="s">
        <v>88</v>
      </c>
      <c r="AW313" s="13" t="s">
        <v>36</v>
      </c>
      <c r="AX313" s="13" t="s">
        <v>79</v>
      </c>
      <c r="AY313" s="185" t="s">
        <v>184</v>
      </c>
    </row>
    <row r="314" spans="1:65" s="13" customFormat="1" ht="11.25">
      <c r="B314" s="184"/>
      <c r="D314" s="180" t="s">
        <v>196</v>
      </c>
      <c r="E314" s="185" t="s">
        <v>1</v>
      </c>
      <c r="F314" s="186" t="s">
        <v>473</v>
      </c>
      <c r="H314" s="187">
        <v>77.7</v>
      </c>
      <c r="I314" s="188"/>
      <c r="L314" s="184"/>
      <c r="M314" s="189"/>
      <c r="N314" s="190"/>
      <c r="O314" s="190"/>
      <c r="P314" s="190"/>
      <c r="Q314" s="190"/>
      <c r="R314" s="190"/>
      <c r="S314" s="190"/>
      <c r="T314" s="191"/>
      <c r="AT314" s="185" t="s">
        <v>196</v>
      </c>
      <c r="AU314" s="185" t="s">
        <v>88</v>
      </c>
      <c r="AV314" s="13" t="s">
        <v>88</v>
      </c>
      <c r="AW314" s="13" t="s">
        <v>36</v>
      </c>
      <c r="AX314" s="13" t="s">
        <v>79</v>
      </c>
      <c r="AY314" s="185" t="s">
        <v>184</v>
      </c>
    </row>
    <row r="315" spans="1:65" s="13" customFormat="1" ht="11.25">
      <c r="B315" s="184"/>
      <c r="D315" s="180" t="s">
        <v>196</v>
      </c>
      <c r="E315" s="185" t="s">
        <v>1</v>
      </c>
      <c r="F315" s="186" t="s">
        <v>474</v>
      </c>
      <c r="H315" s="187">
        <v>38</v>
      </c>
      <c r="I315" s="188"/>
      <c r="L315" s="184"/>
      <c r="M315" s="189"/>
      <c r="N315" s="190"/>
      <c r="O315" s="190"/>
      <c r="P315" s="190"/>
      <c r="Q315" s="190"/>
      <c r="R315" s="190"/>
      <c r="S315" s="190"/>
      <c r="T315" s="191"/>
      <c r="AT315" s="185" t="s">
        <v>196</v>
      </c>
      <c r="AU315" s="185" t="s">
        <v>88</v>
      </c>
      <c r="AV315" s="13" t="s">
        <v>88</v>
      </c>
      <c r="AW315" s="13" t="s">
        <v>36</v>
      </c>
      <c r="AX315" s="13" t="s">
        <v>79</v>
      </c>
      <c r="AY315" s="185" t="s">
        <v>184</v>
      </c>
    </row>
    <row r="316" spans="1:65" s="13" customFormat="1" ht="11.25">
      <c r="B316" s="184"/>
      <c r="D316" s="180" t="s">
        <v>196</v>
      </c>
      <c r="E316" s="185" t="s">
        <v>1</v>
      </c>
      <c r="F316" s="186" t="s">
        <v>475</v>
      </c>
      <c r="H316" s="187">
        <v>19.75</v>
      </c>
      <c r="I316" s="188"/>
      <c r="L316" s="184"/>
      <c r="M316" s="189"/>
      <c r="N316" s="190"/>
      <c r="O316" s="190"/>
      <c r="P316" s="190"/>
      <c r="Q316" s="190"/>
      <c r="R316" s="190"/>
      <c r="S316" s="190"/>
      <c r="T316" s="191"/>
      <c r="AT316" s="185" t="s">
        <v>196</v>
      </c>
      <c r="AU316" s="185" t="s">
        <v>88</v>
      </c>
      <c r="AV316" s="13" t="s">
        <v>88</v>
      </c>
      <c r="AW316" s="13" t="s">
        <v>36</v>
      </c>
      <c r="AX316" s="13" t="s">
        <v>79</v>
      </c>
      <c r="AY316" s="185" t="s">
        <v>184</v>
      </c>
    </row>
    <row r="317" spans="1:65" s="13" customFormat="1" ht="11.25">
      <c r="B317" s="184"/>
      <c r="D317" s="180" t="s">
        <v>196</v>
      </c>
      <c r="E317" s="185" t="s">
        <v>1</v>
      </c>
      <c r="F317" s="186" t="s">
        <v>476</v>
      </c>
      <c r="H317" s="187">
        <v>6.25</v>
      </c>
      <c r="I317" s="188"/>
      <c r="L317" s="184"/>
      <c r="M317" s="189"/>
      <c r="N317" s="190"/>
      <c r="O317" s="190"/>
      <c r="P317" s="190"/>
      <c r="Q317" s="190"/>
      <c r="R317" s="190"/>
      <c r="S317" s="190"/>
      <c r="T317" s="191"/>
      <c r="AT317" s="185" t="s">
        <v>196</v>
      </c>
      <c r="AU317" s="185" t="s">
        <v>88</v>
      </c>
      <c r="AV317" s="13" t="s">
        <v>88</v>
      </c>
      <c r="AW317" s="13" t="s">
        <v>36</v>
      </c>
      <c r="AX317" s="13" t="s">
        <v>79</v>
      </c>
      <c r="AY317" s="185" t="s">
        <v>184</v>
      </c>
    </row>
    <row r="318" spans="1:65" s="13" customFormat="1" ht="11.25">
      <c r="B318" s="184"/>
      <c r="D318" s="180" t="s">
        <v>196</v>
      </c>
      <c r="E318" s="185" t="s">
        <v>1</v>
      </c>
      <c r="F318" s="186" t="s">
        <v>477</v>
      </c>
      <c r="H318" s="187">
        <v>10</v>
      </c>
      <c r="I318" s="188"/>
      <c r="L318" s="184"/>
      <c r="M318" s="189"/>
      <c r="N318" s="190"/>
      <c r="O318" s="190"/>
      <c r="P318" s="190"/>
      <c r="Q318" s="190"/>
      <c r="R318" s="190"/>
      <c r="S318" s="190"/>
      <c r="T318" s="191"/>
      <c r="AT318" s="185" t="s">
        <v>196</v>
      </c>
      <c r="AU318" s="185" t="s">
        <v>88</v>
      </c>
      <c r="AV318" s="13" t="s">
        <v>88</v>
      </c>
      <c r="AW318" s="13" t="s">
        <v>36</v>
      </c>
      <c r="AX318" s="13" t="s">
        <v>79</v>
      </c>
      <c r="AY318" s="185" t="s">
        <v>184</v>
      </c>
    </row>
    <row r="319" spans="1:65" s="13" customFormat="1" ht="11.25">
      <c r="B319" s="184"/>
      <c r="D319" s="180" t="s">
        <v>196</v>
      </c>
      <c r="E319" s="185" t="s">
        <v>1</v>
      </c>
      <c r="F319" s="186" t="s">
        <v>478</v>
      </c>
      <c r="H319" s="187">
        <v>12.5</v>
      </c>
      <c r="I319" s="188"/>
      <c r="L319" s="184"/>
      <c r="M319" s="189"/>
      <c r="N319" s="190"/>
      <c r="O319" s="190"/>
      <c r="P319" s="190"/>
      <c r="Q319" s="190"/>
      <c r="R319" s="190"/>
      <c r="S319" s="190"/>
      <c r="T319" s="191"/>
      <c r="AT319" s="185" t="s">
        <v>196</v>
      </c>
      <c r="AU319" s="185" t="s">
        <v>88</v>
      </c>
      <c r="AV319" s="13" t="s">
        <v>88</v>
      </c>
      <c r="AW319" s="13" t="s">
        <v>36</v>
      </c>
      <c r="AX319" s="13" t="s">
        <v>79</v>
      </c>
      <c r="AY319" s="185" t="s">
        <v>184</v>
      </c>
    </row>
    <row r="320" spans="1:65" s="13" customFormat="1" ht="11.25">
      <c r="B320" s="184"/>
      <c r="D320" s="180" t="s">
        <v>196</v>
      </c>
      <c r="E320" s="185" t="s">
        <v>1</v>
      </c>
      <c r="F320" s="186" t="s">
        <v>479</v>
      </c>
      <c r="H320" s="187">
        <v>43.75</v>
      </c>
      <c r="I320" s="188"/>
      <c r="L320" s="184"/>
      <c r="M320" s="189"/>
      <c r="N320" s="190"/>
      <c r="O320" s="190"/>
      <c r="P320" s="190"/>
      <c r="Q320" s="190"/>
      <c r="R320" s="190"/>
      <c r="S320" s="190"/>
      <c r="T320" s="191"/>
      <c r="AT320" s="185" t="s">
        <v>196</v>
      </c>
      <c r="AU320" s="185" t="s">
        <v>88</v>
      </c>
      <c r="AV320" s="13" t="s">
        <v>88</v>
      </c>
      <c r="AW320" s="13" t="s">
        <v>36</v>
      </c>
      <c r="AX320" s="13" t="s">
        <v>79</v>
      </c>
      <c r="AY320" s="185" t="s">
        <v>184</v>
      </c>
    </row>
    <row r="321" spans="1:65" s="14" customFormat="1" ht="11.25">
      <c r="B321" s="192"/>
      <c r="D321" s="180" t="s">
        <v>196</v>
      </c>
      <c r="E321" s="193" t="s">
        <v>1</v>
      </c>
      <c r="F321" s="194" t="s">
        <v>212</v>
      </c>
      <c r="H321" s="195">
        <v>367.55</v>
      </c>
      <c r="I321" s="196"/>
      <c r="L321" s="192"/>
      <c r="M321" s="197"/>
      <c r="N321" s="198"/>
      <c r="O321" s="198"/>
      <c r="P321" s="198"/>
      <c r="Q321" s="198"/>
      <c r="R321" s="198"/>
      <c r="S321" s="198"/>
      <c r="T321" s="199"/>
      <c r="AT321" s="193" t="s">
        <v>196</v>
      </c>
      <c r="AU321" s="193" t="s">
        <v>88</v>
      </c>
      <c r="AV321" s="14" t="s">
        <v>192</v>
      </c>
      <c r="AW321" s="14" t="s">
        <v>36</v>
      </c>
      <c r="AX321" s="14" t="s">
        <v>86</v>
      </c>
      <c r="AY321" s="193" t="s">
        <v>184</v>
      </c>
    </row>
    <row r="322" spans="1:65" s="2" customFormat="1" ht="24.2" customHeight="1">
      <c r="A322" s="33"/>
      <c r="B322" s="166"/>
      <c r="C322" s="167" t="s">
        <v>520</v>
      </c>
      <c r="D322" s="167" t="s">
        <v>187</v>
      </c>
      <c r="E322" s="168" t="s">
        <v>521</v>
      </c>
      <c r="F322" s="169" t="s">
        <v>522</v>
      </c>
      <c r="G322" s="170" t="s">
        <v>228</v>
      </c>
      <c r="H322" s="171">
        <v>2</v>
      </c>
      <c r="I322" s="172"/>
      <c r="J322" s="173">
        <f>ROUND(I322*H322,2)</f>
        <v>0</v>
      </c>
      <c r="K322" s="169" t="s">
        <v>1</v>
      </c>
      <c r="L322" s="34"/>
      <c r="M322" s="174" t="s">
        <v>1</v>
      </c>
      <c r="N322" s="175" t="s">
        <v>44</v>
      </c>
      <c r="O322" s="59"/>
      <c r="P322" s="176">
        <f>O322*H322</f>
        <v>0</v>
      </c>
      <c r="Q322" s="176">
        <v>0</v>
      </c>
      <c r="R322" s="176">
        <f>Q322*H322</f>
        <v>0</v>
      </c>
      <c r="S322" s="176">
        <v>0</v>
      </c>
      <c r="T322" s="177">
        <f>S322*H322</f>
        <v>0</v>
      </c>
      <c r="U322" s="33"/>
      <c r="V322" s="33"/>
      <c r="W322" s="33"/>
      <c r="X322" s="33"/>
      <c r="Y322" s="33"/>
      <c r="Z322" s="33"/>
      <c r="AA322" s="33"/>
      <c r="AB322" s="33"/>
      <c r="AC322" s="33"/>
      <c r="AD322" s="33"/>
      <c r="AE322" s="33"/>
      <c r="AR322" s="178" t="s">
        <v>192</v>
      </c>
      <c r="AT322" s="178" t="s">
        <v>187</v>
      </c>
      <c r="AU322" s="178" t="s">
        <v>88</v>
      </c>
      <c r="AY322" s="18" t="s">
        <v>184</v>
      </c>
      <c r="BE322" s="179">
        <f>IF(N322="základní",J322,0)</f>
        <v>0</v>
      </c>
      <c r="BF322" s="179">
        <f>IF(N322="snížená",J322,0)</f>
        <v>0</v>
      </c>
      <c r="BG322" s="179">
        <f>IF(N322="zákl. přenesená",J322,0)</f>
        <v>0</v>
      </c>
      <c r="BH322" s="179">
        <f>IF(N322="sníž. přenesená",J322,0)</f>
        <v>0</v>
      </c>
      <c r="BI322" s="179">
        <f>IF(N322="nulová",J322,0)</f>
        <v>0</v>
      </c>
      <c r="BJ322" s="18" t="s">
        <v>86</v>
      </c>
      <c r="BK322" s="179">
        <f>ROUND(I322*H322,2)</f>
        <v>0</v>
      </c>
      <c r="BL322" s="18" t="s">
        <v>192</v>
      </c>
      <c r="BM322" s="178" t="s">
        <v>523</v>
      </c>
    </row>
    <row r="323" spans="1:65" s="2" customFormat="1" ht="24.2" customHeight="1">
      <c r="A323" s="33"/>
      <c r="B323" s="166"/>
      <c r="C323" s="167" t="s">
        <v>524</v>
      </c>
      <c r="D323" s="167" t="s">
        <v>187</v>
      </c>
      <c r="E323" s="168" t="s">
        <v>525</v>
      </c>
      <c r="F323" s="169" t="s">
        <v>526</v>
      </c>
      <c r="G323" s="170" t="s">
        <v>216</v>
      </c>
      <c r="H323" s="171">
        <v>76.457999999999998</v>
      </c>
      <c r="I323" s="172"/>
      <c r="J323" s="173">
        <f>ROUND(I323*H323,2)</f>
        <v>0</v>
      </c>
      <c r="K323" s="169" t="s">
        <v>191</v>
      </c>
      <c r="L323" s="34"/>
      <c r="M323" s="174" t="s">
        <v>1</v>
      </c>
      <c r="N323" s="175" t="s">
        <v>44</v>
      </c>
      <c r="O323" s="59"/>
      <c r="P323" s="176">
        <f>O323*H323</f>
        <v>0</v>
      </c>
      <c r="Q323" s="176">
        <v>0</v>
      </c>
      <c r="R323" s="176">
        <f>Q323*H323</f>
        <v>0</v>
      </c>
      <c r="S323" s="176">
        <v>0</v>
      </c>
      <c r="T323" s="177">
        <f>S323*H323</f>
        <v>0</v>
      </c>
      <c r="U323" s="33"/>
      <c r="V323" s="33"/>
      <c r="W323" s="33"/>
      <c r="X323" s="33"/>
      <c r="Y323" s="33"/>
      <c r="Z323" s="33"/>
      <c r="AA323" s="33"/>
      <c r="AB323" s="33"/>
      <c r="AC323" s="33"/>
      <c r="AD323" s="33"/>
      <c r="AE323" s="33"/>
      <c r="AR323" s="178" t="s">
        <v>192</v>
      </c>
      <c r="AT323" s="178" t="s">
        <v>187</v>
      </c>
      <c r="AU323" s="178" t="s">
        <v>88</v>
      </c>
      <c r="AY323" s="18" t="s">
        <v>184</v>
      </c>
      <c r="BE323" s="179">
        <f>IF(N323="základní",J323,0)</f>
        <v>0</v>
      </c>
      <c r="BF323" s="179">
        <f>IF(N323="snížená",J323,0)</f>
        <v>0</v>
      </c>
      <c r="BG323" s="179">
        <f>IF(N323="zákl. přenesená",J323,0)</f>
        <v>0</v>
      </c>
      <c r="BH323" s="179">
        <f>IF(N323="sníž. přenesená",J323,0)</f>
        <v>0</v>
      </c>
      <c r="BI323" s="179">
        <f>IF(N323="nulová",J323,0)</f>
        <v>0</v>
      </c>
      <c r="BJ323" s="18" t="s">
        <v>86</v>
      </c>
      <c r="BK323" s="179">
        <f>ROUND(I323*H323,2)</f>
        <v>0</v>
      </c>
      <c r="BL323" s="18" t="s">
        <v>192</v>
      </c>
      <c r="BM323" s="178" t="s">
        <v>527</v>
      </c>
    </row>
    <row r="324" spans="1:65" s="13" customFormat="1" ht="11.25">
      <c r="B324" s="184"/>
      <c r="D324" s="180" t="s">
        <v>196</v>
      </c>
      <c r="E324" s="185" t="s">
        <v>1</v>
      </c>
      <c r="F324" s="186" t="s">
        <v>528</v>
      </c>
      <c r="H324" s="187">
        <v>76.457999999999998</v>
      </c>
      <c r="I324" s="188"/>
      <c r="L324" s="184"/>
      <c r="M324" s="189"/>
      <c r="N324" s="190"/>
      <c r="O324" s="190"/>
      <c r="P324" s="190"/>
      <c r="Q324" s="190"/>
      <c r="R324" s="190"/>
      <c r="S324" s="190"/>
      <c r="T324" s="191"/>
      <c r="AT324" s="185" t="s">
        <v>196</v>
      </c>
      <c r="AU324" s="185" t="s">
        <v>88</v>
      </c>
      <c r="AV324" s="13" t="s">
        <v>88</v>
      </c>
      <c r="AW324" s="13" t="s">
        <v>36</v>
      </c>
      <c r="AX324" s="13" t="s">
        <v>86</v>
      </c>
      <c r="AY324" s="185" t="s">
        <v>184</v>
      </c>
    </row>
    <row r="325" spans="1:65" s="2" customFormat="1" ht="24.2" customHeight="1">
      <c r="A325" s="33"/>
      <c r="B325" s="166"/>
      <c r="C325" s="167" t="s">
        <v>529</v>
      </c>
      <c r="D325" s="167" t="s">
        <v>187</v>
      </c>
      <c r="E325" s="168" t="s">
        <v>530</v>
      </c>
      <c r="F325" s="169" t="s">
        <v>531</v>
      </c>
      <c r="G325" s="170" t="s">
        <v>216</v>
      </c>
      <c r="H325" s="171">
        <v>181.679</v>
      </c>
      <c r="I325" s="172"/>
      <c r="J325" s="173">
        <f>ROUND(I325*H325,2)</f>
        <v>0</v>
      </c>
      <c r="K325" s="169" t="s">
        <v>191</v>
      </c>
      <c r="L325" s="34"/>
      <c r="M325" s="174" t="s">
        <v>1</v>
      </c>
      <c r="N325" s="175" t="s">
        <v>44</v>
      </c>
      <c r="O325" s="59"/>
      <c r="P325" s="176">
        <f>O325*H325</f>
        <v>0</v>
      </c>
      <c r="Q325" s="176">
        <v>0</v>
      </c>
      <c r="R325" s="176">
        <f>Q325*H325</f>
        <v>0</v>
      </c>
      <c r="S325" s="176">
        <v>0</v>
      </c>
      <c r="T325" s="177">
        <f>S325*H325</f>
        <v>0</v>
      </c>
      <c r="U325" s="33"/>
      <c r="V325" s="33"/>
      <c r="W325" s="33"/>
      <c r="X325" s="33"/>
      <c r="Y325" s="33"/>
      <c r="Z325" s="33"/>
      <c r="AA325" s="33"/>
      <c r="AB325" s="33"/>
      <c r="AC325" s="33"/>
      <c r="AD325" s="33"/>
      <c r="AE325" s="33"/>
      <c r="AR325" s="178" t="s">
        <v>192</v>
      </c>
      <c r="AT325" s="178" t="s">
        <v>187</v>
      </c>
      <c r="AU325" s="178" t="s">
        <v>88</v>
      </c>
      <c r="AY325" s="18" t="s">
        <v>184</v>
      </c>
      <c r="BE325" s="179">
        <f>IF(N325="základní",J325,0)</f>
        <v>0</v>
      </c>
      <c r="BF325" s="179">
        <f>IF(N325="snížená",J325,0)</f>
        <v>0</v>
      </c>
      <c r="BG325" s="179">
        <f>IF(N325="zákl. přenesená",J325,0)</f>
        <v>0</v>
      </c>
      <c r="BH325" s="179">
        <f>IF(N325="sníž. přenesená",J325,0)</f>
        <v>0</v>
      </c>
      <c r="BI325" s="179">
        <f>IF(N325="nulová",J325,0)</f>
        <v>0</v>
      </c>
      <c r="BJ325" s="18" t="s">
        <v>86</v>
      </c>
      <c r="BK325" s="179">
        <f>ROUND(I325*H325,2)</f>
        <v>0</v>
      </c>
      <c r="BL325" s="18" t="s">
        <v>192</v>
      </c>
      <c r="BM325" s="178" t="s">
        <v>532</v>
      </c>
    </row>
    <row r="326" spans="1:65" s="13" customFormat="1" ht="11.25">
      <c r="B326" s="184"/>
      <c r="D326" s="180" t="s">
        <v>196</v>
      </c>
      <c r="E326" s="185" t="s">
        <v>1</v>
      </c>
      <c r="F326" s="186" t="s">
        <v>533</v>
      </c>
      <c r="H326" s="187">
        <v>181.679</v>
      </c>
      <c r="I326" s="188"/>
      <c r="L326" s="184"/>
      <c r="M326" s="189"/>
      <c r="N326" s="190"/>
      <c r="O326" s="190"/>
      <c r="P326" s="190"/>
      <c r="Q326" s="190"/>
      <c r="R326" s="190"/>
      <c r="S326" s="190"/>
      <c r="T326" s="191"/>
      <c r="AT326" s="185" t="s">
        <v>196</v>
      </c>
      <c r="AU326" s="185" t="s">
        <v>88</v>
      </c>
      <c r="AV326" s="13" t="s">
        <v>88</v>
      </c>
      <c r="AW326" s="13" t="s">
        <v>36</v>
      </c>
      <c r="AX326" s="13" t="s">
        <v>86</v>
      </c>
      <c r="AY326" s="185" t="s">
        <v>184</v>
      </c>
    </row>
    <row r="327" spans="1:65" s="2" customFormat="1" ht="24.2" customHeight="1">
      <c r="A327" s="33"/>
      <c r="B327" s="166"/>
      <c r="C327" s="167" t="s">
        <v>534</v>
      </c>
      <c r="D327" s="167" t="s">
        <v>187</v>
      </c>
      <c r="E327" s="168" t="s">
        <v>535</v>
      </c>
      <c r="F327" s="169" t="s">
        <v>536</v>
      </c>
      <c r="G327" s="170" t="s">
        <v>216</v>
      </c>
      <c r="H327" s="171">
        <v>535.20699999999999</v>
      </c>
      <c r="I327" s="172"/>
      <c r="J327" s="173">
        <f>ROUND(I327*H327,2)</f>
        <v>0</v>
      </c>
      <c r="K327" s="169" t="s">
        <v>191</v>
      </c>
      <c r="L327" s="34"/>
      <c r="M327" s="174" t="s">
        <v>1</v>
      </c>
      <c r="N327" s="175" t="s">
        <v>44</v>
      </c>
      <c r="O327" s="59"/>
      <c r="P327" s="176">
        <f>O327*H327</f>
        <v>0</v>
      </c>
      <c r="Q327" s="176">
        <v>0</v>
      </c>
      <c r="R327" s="176">
        <f>Q327*H327</f>
        <v>0</v>
      </c>
      <c r="S327" s="176">
        <v>0</v>
      </c>
      <c r="T327" s="177">
        <f>S327*H327</f>
        <v>0</v>
      </c>
      <c r="U327" s="33"/>
      <c r="V327" s="33"/>
      <c r="W327" s="33"/>
      <c r="X327" s="33"/>
      <c r="Y327" s="33"/>
      <c r="Z327" s="33"/>
      <c r="AA327" s="33"/>
      <c r="AB327" s="33"/>
      <c r="AC327" s="33"/>
      <c r="AD327" s="33"/>
      <c r="AE327" s="33"/>
      <c r="AR327" s="178" t="s">
        <v>192</v>
      </c>
      <c r="AT327" s="178" t="s">
        <v>187</v>
      </c>
      <c r="AU327" s="178" t="s">
        <v>88</v>
      </c>
      <c r="AY327" s="18" t="s">
        <v>184</v>
      </c>
      <c r="BE327" s="179">
        <f>IF(N327="základní",J327,0)</f>
        <v>0</v>
      </c>
      <c r="BF327" s="179">
        <f>IF(N327="snížená",J327,0)</f>
        <v>0</v>
      </c>
      <c r="BG327" s="179">
        <f>IF(N327="zákl. přenesená",J327,0)</f>
        <v>0</v>
      </c>
      <c r="BH327" s="179">
        <f>IF(N327="sníž. přenesená",J327,0)</f>
        <v>0</v>
      </c>
      <c r="BI327" s="179">
        <f>IF(N327="nulová",J327,0)</f>
        <v>0</v>
      </c>
      <c r="BJ327" s="18" t="s">
        <v>86</v>
      </c>
      <c r="BK327" s="179">
        <f>ROUND(I327*H327,2)</f>
        <v>0</v>
      </c>
      <c r="BL327" s="18" t="s">
        <v>192</v>
      </c>
      <c r="BM327" s="178" t="s">
        <v>537</v>
      </c>
    </row>
    <row r="328" spans="1:65" s="13" customFormat="1" ht="11.25">
      <c r="B328" s="184"/>
      <c r="D328" s="180" t="s">
        <v>196</v>
      </c>
      <c r="E328" s="185" t="s">
        <v>1</v>
      </c>
      <c r="F328" s="186" t="s">
        <v>538</v>
      </c>
      <c r="H328" s="187">
        <v>535.20699999999999</v>
      </c>
      <c r="I328" s="188"/>
      <c r="L328" s="184"/>
      <c r="M328" s="189"/>
      <c r="N328" s="190"/>
      <c r="O328" s="190"/>
      <c r="P328" s="190"/>
      <c r="Q328" s="190"/>
      <c r="R328" s="190"/>
      <c r="S328" s="190"/>
      <c r="T328" s="191"/>
      <c r="AT328" s="185" t="s">
        <v>196</v>
      </c>
      <c r="AU328" s="185" t="s">
        <v>88</v>
      </c>
      <c r="AV328" s="13" t="s">
        <v>88</v>
      </c>
      <c r="AW328" s="13" t="s">
        <v>36</v>
      </c>
      <c r="AX328" s="13" t="s">
        <v>86</v>
      </c>
      <c r="AY328" s="185" t="s">
        <v>184</v>
      </c>
    </row>
    <row r="329" spans="1:65" s="2" customFormat="1" ht="24.2" customHeight="1">
      <c r="A329" s="33"/>
      <c r="B329" s="166"/>
      <c r="C329" s="167" t="s">
        <v>414</v>
      </c>
      <c r="D329" s="167" t="s">
        <v>187</v>
      </c>
      <c r="E329" s="168" t="s">
        <v>539</v>
      </c>
      <c r="F329" s="169" t="s">
        <v>540</v>
      </c>
      <c r="G329" s="170" t="s">
        <v>216</v>
      </c>
      <c r="H329" s="171">
        <v>185.25</v>
      </c>
      <c r="I329" s="172"/>
      <c r="J329" s="173">
        <f>ROUND(I329*H329,2)</f>
        <v>0</v>
      </c>
      <c r="K329" s="169" t="s">
        <v>191</v>
      </c>
      <c r="L329" s="34"/>
      <c r="M329" s="174" t="s">
        <v>1</v>
      </c>
      <c r="N329" s="175" t="s">
        <v>44</v>
      </c>
      <c r="O329" s="59"/>
      <c r="P329" s="176">
        <f>O329*H329</f>
        <v>0</v>
      </c>
      <c r="Q329" s="176">
        <v>0</v>
      </c>
      <c r="R329" s="176">
        <f>Q329*H329</f>
        <v>0</v>
      </c>
      <c r="S329" s="176">
        <v>0</v>
      </c>
      <c r="T329" s="177">
        <f>S329*H329</f>
        <v>0</v>
      </c>
      <c r="U329" s="33"/>
      <c r="V329" s="33"/>
      <c r="W329" s="33"/>
      <c r="X329" s="33"/>
      <c r="Y329" s="33"/>
      <c r="Z329" s="33"/>
      <c r="AA329" s="33"/>
      <c r="AB329" s="33"/>
      <c r="AC329" s="33"/>
      <c r="AD329" s="33"/>
      <c r="AE329" s="33"/>
      <c r="AR329" s="178" t="s">
        <v>192</v>
      </c>
      <c r="AT329" s="178" t="s">
        <v>187</v>
      </c>
      <c r="AU329" s="178" t="s">
        <v>88</v>
      </c>
      <c r="AY329" s="18" t="s">
        <v>184</v>
      </c>
      <c r="BE329" s="179">
        <f>IF(N329="základní",J329,0)</f>
        <v>0</v>
      </c>
      <c r="BF329" s="179">
        <f>IF(N329="snížená",J329,0)</f>
        <v>0</v>
      </c>
      <c r="BG329" s="179">
        <f>IF(N329="zákl. přenesená",J329,0)</f>
        <v>0</v>
      </c>
      <c r="BH329" s="179">
        <f>IF(N329="sníž. přenesená",J329,0)</f>
        <v>0</v>
      </c>
      <c r="BI329" s="179">
        <f>IF(N329="nulová",J329,0)</f>
        <v>0</v>
      </c>
      <c r="BJ329" s="18" t="s">
        <v>86</v>
      </c>
      <c r="BK329" s="179">
        <f>ROUND(I329*H329,2)</f>
        <v>0</v>
      </c>
      <c r="BL329" s="18" t="s">
        <v>192</v>
      </c>
      <c r="BM329" s="178" t="s">
        <v>541</v>
      </c>
    </row>
    <row r="330" spans="1:65" s="13" customFormat="1" ht="11.25">
      <c r="B330" s="184"/>
      <c r="D330" s="180" t="s">
        <v>196</v>
      </c>
      <c r="E330" s="185" t="s">
        <v>1</v>
      </c>
      <c r="F330" s="186" t="s">
        <v>542</v>
      </c>
      <c r="H330" s="187">
        <v>185.25</v>
      </c>
      <c r="I330" s="188"/>
      <c r="L330" s="184"/>
      <c r="M330" s="189"/>
      <c r="N330" s="190"/>
      <c r="O330" s="190"/>
      <c r="P330" s="190"/>
      <c r="Q330" s="190"/>
      <c r="R330" s="190"/>
      <c r="S330" s="190"/>
      <c r="T330" s="191"/>
      <c r="AT330" s="185" t="s">
        <v>196</v>
      </c>
      <c r="AU330" s="185" t="s">
        <v>88</v>
      </c>
      <c r="AV330" s="13" t="s">
        <v>88</v>
      </c>
      <c r="AW330" s="13" t="s">
        <v>36</v>
      </c>
      <c r="AX330" s="13" t="s">
        <v>86</v>
      </c>
      <c r="AY330" s="185" t="s">
        <v>184</v>
      </c>
    </row>
    <row r="331" spans="1:65" s="2" customFormat="1" ht="14.45" customHeight="1">
      <c r="A331" s="33"/>
      <c r="B331" s="166"/>
      <c r="C331" s="167" t="s">
        <v>543</v>
      </c>
      <c r="D331" s="167" t="s">
        <v>187</v>
      </c>
      <c r="E331" s="168" t="s">
        <v>544</v>
      </c>
      <c r="F331" s="169" t="s">
        <v>545</v>
      </c>
      <c r="G331" s="170" t="s">
        <v>327</v>
      </c>
      <c r="H331" s="171">
        <v>475</v>
      </c>
      <c r="I331" s="172"/>
      <c r="J331" s="173">
        <f>ROUND(I331*H331,2)</f>
        <v>0</v>
      </c>
      <c r="K331" s="169" t="s">
        <v>1</v>
      </c>
      <c r="L331" s="34"/>
      <c r="M331" s="174" t="s">
        <v>1</v>
      </c>
      <c r="N331" s="175" t="s">
        <v>44</v>
      </c>
      <c r="O331" s="59"/>
      <c r="P331" s="176">
        <f>O331*H331</f>
        <v>0</v>
      </c>
      <c r="Q331" s="176">
        <v>0</v>
      </c>
      <c r="R331" s="176">
        <f>Q331*H331</f>
        <v>0</v>
      </c>
      <c r="S331" s="176">
        <v>0</v>
      </c>
      <c r="T331" s="177">
        <f>S331*H331</f>
        <v>0</v>
      </c>
      <c r="U331" s="33"/>
      <c r="V331" s="33"/>
      <c r="W331" s="33"/>
      <c r="X331" s="33"/>
      <c r="Y331" s="33"/>
      <c r="Z331" s="33"/>
      <c r="AA331" s="33"/>
      <c r="AB331" s="33"/>
      <c r="AC331" s="33"/>
      <c r="AD331" s="33"/>
      <c r="AE331" s="33"/>
      <c r="AR331" s="178" t="s">
        <v>192</v>
      </c>
      <c r="AT331" s="178" t="s">
        <v>187</v>
      </c>
      <c r="AU331" s="178" t="s">
        <v>88</v>
      </c>
      <c r="AY331" s="18" t="s">
        <v>184</v>
      </c>
      <c r="BE331" s="179">
        <f>IF(N331="základní",J331,0)</f>
        <v>0</v>
      </c>
      <c r="BF331" s="179">
        <f>IF(N331="snížená",J331,0)</f>
        <v>0</v>
      </c>
      <c r="BG331" s="179">
        <f>IF(N331="zákl. přenesená",J331,0)</f>
        <v>0</v>
      </c>
      <c r="BH331" s="179">
        <f>IF(N331="sníž. přenesená",J331,0)</f>
        <v>0</v>
      </c>
      <c r="BI331" s="179">
        <f>IF(N331="nulová",J331,0)</f>
        <v>0</v>
      </c>
      <c r="BJ331" s="18" t="s">
        <v>86</v>
      </c>
      <c r="BK331" s="179">
        <f>ROUND(I331*H331,2)</f>
        <v>0</v>
      </c>
      <c r="BL331" s="18" t="s">
        <v>192</v>
      </c>
      <c r="BM331" s="178" t="s">
        <v>546</v>
      </c>
    </row>
    <row r="332" spans="1:65" s="13" customFormat="1" ht="11.25">
      <c r="B332" s="184"/>
      <c r="D332" s="180" t="s">
        <v>196</v>
      </c>
      <c r="E332" s="185" t="s">
        <v>1</v>
      </c>
      <c r="F332" s="186" t="s">
        <v>547</v>
      </c>
      <c r="H332" s="187">
        <v>225</v>
      </c>
      <c r="I332" s="188"/>
      <c r="L332" s="184"/>
      <c r="M332" s="189"/>
      <c r="N332" s="190"/>
      <c r="O332" s="190"/>
      <c r="P332" s="190"/>
      <c r="Q332" s="190"/>
      <c r="R332" s="190"/>
      <c r="S332" s="190"/>
      <c r="T332" s="191"/>
      <c r="AT332" s="185" t="s">
        <v>196</v>
      </c>
      <c r="AU332" s="185" t="s">
        <v>88</v>
      </c>
      <c r="AV332" s="13" t="s">
        <v>88</v>
      </c>
      <c r="AW332" s="13" t="s">
        <v>36</v>
      </c>
      <c r="AX332" s="13" t="s">
        <v>79</v>
      </c>
      <c r="AY332" s="185" t="s">
        <v>184</v>
      </c>
    </row>
    <row r="333" spans="1:65" s="13" customFormat="1" ht="11.25">
      <c r="B333" s="184"/>
      <c r="D333" s="180" t="s">
        <v>196</v>
      </c>
      <c r="E333" s="185" t="s">
        <v>1</v>
      </c>
      <c r="F333" s="186" t="s">
        <v>548</v>
      </c>
      <c r="H333" s="187">
        <v>250</v>
      </c>
      <c r="I333" s="188"/>
      <c r="L333" s="184"/>
      <c r="M333" s="189"/>
      <c r="N333" s="190"/>
      <c r="O333" s="190"/>
      <c r="P333" s="190"/>
      <c r="Q333" s="190"/>
      <c r="R333" s="190"/>
      <c r="S333" s="190"/>
      <c r="T333" s="191"/>
      <c r="AT333" s="185" t="s">
        <v>196</v>
      </c>
      <c r="AU333" s="185" t="s">
        <v>88</v>
      </c>
      <c r="AV333" s="13" t="s">
        <v>88</v>
      </c>
      <c r="AW333" s="13" t="s">
        <v>36</v>
      </c>
      <c r="AX333" s="13" t="s">
        <v>79</v>
      </c>
      <c r="AY333" s="185" t="s">
        <v>184</v>
      </c>
    </row>
    <row r="334" spans="1:65" s="14" customFormat="1" ht="11.25">
      <c r="B334" s="192"/>
      <c r="D334" s="180" t="s">
        <v>196</v>
      </c>
      <c r="E334" s="193" t="s">
        <v>1</v>
      </c>
      <c r="F334" s="194" t="s">
        <v>212</v>
      </c>
      <c r="H334" s="195">
        <v>475</v>
      </c>
      <c r="I334" s="196"/>
      <c r="L334" s="192"/>
      <c r="M334" s="197"/>
      <c r="N334" s="198"/>
      <c r="O334" s="198"/>
      <c r="P334" s="198"/>
      <c r="Q334" s="198"/>
      <c r="R334" s="198"/>
      <c r="S334" s="198"/>
      <c r="T334" s="199"/>
      <c r="AT334" s="193" t="s">
        <v>196</v>
      </c>
      <c r="AU334" s="193" t="s">
        <v>88</v>
      </c>
      <c r="AV334" s="14" t="s">
        <v>192</v>
      </c>
      <c r="AW334" s="14" t="s">
        <v>36</v>
      </c>
      <c r="AX334" s="14" t="s">
        <v>86</v>
      </c>
      <c r="AY334" s="193" t="s">
        <v>184</v>
      </c>
    </row>
    <row r="335" spans="1:65" s="2" customFormat="1" ht="24.2" customHeight="1">
      <c r="A335" s="33"/>
      <c r="B335" s="166"/>
      <c r="C335" s="200" t="s">
        <v>549</v>
      </c>
      <c r="D335" s="200" t="s">
        <v>213</v>
      </c>
      <c r="E335" s="201" t="s">
        <v>550</v>
      </c>
      <c r="F335" s="202" t="s">
        <v>551</v>
      </c>
      <c r="G335" s="203" t="s">
        <v>327</v>
      </c>
      <c r="H335" s="204">
        <v>250</v>
      </c>
      <c r="I335" s="205"/>
      <c r="J335" s="206">
        <f>ROUND(I335*H335,2)</f>
        <v>0</v>
      </c>
      <c r="K335" s="202" t="s">
        <v>191</v>
      </c>
      <c r="L335" s="207"/>
      <c r="M335" s="208" t="s">
        <v>1</v>
      </c>
      <c r="N335" s="209" t="s">
        <v>44</v>
      </c>
      <c r="O335" s="59"/>
      <c r="P335" s="176">
        <f>O335*H335</f>
        <v>0</v>
      </c>
      <c r="Q335" s="176">
        <v>0</v>
      </c>
      <c r="R335" s="176">
        <f>Q335*H335</f>
        <v>0</v>
      </c>
      <c r="S335" s="176">
        <v>0</v>
      </c>
      <c r="T335" s="177">
        <f>S335*H335</f>
        <v>0</v>
      </c>
      <c r="U335" s="33"/>
      <c r="V335" s="33"/>
      <c r="W335" s="33"/>
      <c r="X335" s="33"/>
      <c r="Y335" s="33"/>
      <c r="Z335" s="33"/>
      <c r="AA335" s="33"/>
      <c r="AB335" s="33"/>
      <c r="AC335" s="33"/>
      <c r="AD335" s="33"/>
      <c r="AE335" s="33"/>
      <c r="AR335" s="178" t="s">
        <v>217</v>
      </c>
      <c r="AT335" s="178" t="s">
        <v>213</v>
      </c>
      <c r="AU335" s="178" t="s">
        <v>88</v>
      </c>
      <c r="AY335" s="18" t="s">
        <v>184</v>
      </c>
      <c r="BE335" s="179">
        <f>IF(N335="základní",J335,0)</f>
        <v>0</v>
      </c>
      <c r="BF335" s="179">
        <f>IF(N335="snížená",J335,0)</f>
        <v>0</v>
      </c>
      <c r="BG335" s="179">
        <f>IF(N335="zákl. přenesená",J335,0)</f>
        <v>0</v>
      </c>
      <c r="BH335" s="179">
        <f>IF(N335="sníž. přenesená",J335,0)</f>
        <v>0</v>
      </c>
      <c r="BI335" s="179">
        <f>IF(N335="nulová",J335,0)</f>
        <v>0</v>
      </c>
      <c r="BJ335" s="18" t="s">
        <v>86</v>
      </c>
      <c r="BK335" s="179">
        <f>ROUND(I335*H335,2)</f>
        <v>0</v>
      </c>
      <c r="BL335" s="18" t="s">
        <v>192</v>
      </c>
      <c r="BM335" s="178" t="s">
        <v>552</v>
      </c>
    </row>
    <row r="336" spans="1:65" s="12" customFormat="1" ht="25.9" customHeight="1">
      <c r="B336" s="153"/>
      <c r="D336" s="154" t="s">
        <v>78</v>
      </c>
      <c r="E336" s="155" t="s">
        <v>553</v>
      </c>
      <c r="F336" s="155" t="s">
        <v>554</v>
      </c>
      <c r="I336" s="156"/>
      <c r="J336" s="157">
        <f>BK336</f>
        <v>0</v>
      </c>
      <c r="L336" s="153"/>
      <c r="M336" s="158"/>
      <c r="N336" s="159"/>
      <c r="O336" s="159"/>
      <c r="P336" s="160">
        <f>SUM(P337:P424)</f>
        <v>0</v>
      </c>
      <c r="Q336" s="159"/>
      <c r="R336" s="160">
        <f>SUM(R337:R424)</f>
        <v>0</v>
      </c>
      <c r="S336" s="159"/>
      <c r="T336" s="161">
        <f>SUM(T337:T424)</f>
        <v>0</v>
      </c>
      <c r="AR336" s="154" t="s">
        <v>192</v>
      </c>
      <c r="AT336" s="162" t="s">
        <v>78</v>
      </c>
      <c r="AU336" s="162" t="s">
        <v>79</v>
      </c>
      <c r="AY336" s="154" t="s">
        <v>184</v>
      </c>
      <c r="BK336" s="163">
        <f>SUM(BK337:BK424)</f>
        <v>0</v>
      </c>
    </row>
    <row r="337" spans="1:65" s="2" customFormat="1" ht="49.15" customHeight="1">
      <c r="A337" s="33"/>
      <c r="B337" s="166"/>
      <c r="C337" s="167" t="s">
        <v>555</v>
      </c>
      <c r="D337" s="167" t="s">
        <v>187</v>
      </c>
      <c r="E337" s="168" t="s">
        <v>556</v>
      </c>
      <c r="F337" s="169" t="s">
        <v>557</v>
      </c>
      <c r="G337" s="170" t="s">
        <v>216</v>
      </c>
      <c r="H337" s="171">
        <v>6539.3</v>
      </c>
      <c r="I337" s="172"/>
      <c r="J337" s="173">
        <f>ROUND(I337*H337,2)</f>
        <v>0</v>
      </c>
      <c r="K337" s="169" t="s">
        <v>191</v>
      </c>
      <c r="L337" s="34"/>
      <c r="M337" s="174" t="s">
        <v>1</v>
      </c>
      <c r="N337" s="175" t="s">
        <v>44</v>
      </c>
      <c r="O337" s="59"/>
      <c r="P337" s="176">
        <f>O337*H337</f>
        <v>0</v>
      </c>
      <c r="Q337" s="176">
        <v>0</v>
      </c>
      <c r="R337" s="176">
        <f>Q337*H337</f>
        <v>0</v>
      </c>
      <c r="S337" s="176">
        <v>0</v>
      </c>
      <c r="T337" s="177">
        <f>S337*H337</f>
        <v>0</v>
      </c>
      <c r="U337" s="33"/>
      <c r="V337" s="33"/>
      <c r="W337" s="33"/>
      <c r="X337" s="33"/>
      <c r="Y337" s="33"/>
      <c r="Z337" s="33"/>
      <c r="AA337" s="33"/>
      <c r="AB337" s="33"/>
      <c r="AC337" s="33"/>
      <c r="AD337" s="33"/>
      <c r="AE337" s="33"/>
      <c r="AR337" s="178" t="s">
        <v>558</v>
      </c>
      <c r="AT337" s="178" t="s">
        <v>187</v>
      </c>
      <c r="AU337" s="178" t="s">
        <v>86</v>
      </c>
      <c r="AY337" s="18" t="s">
        <v>184</v>
      </c>
      <c r="BE337" s="179">
        <f>IF(N337="základní",J337,0)</f>
        <v>0</v>
      </c>
      <c r="BF337" s="179">
        <f>IF(N337="snížená",J337,0)</f>
        <v>0</v>
      </c>
      <c r="BG337" s="179">
        <f>IF(N337="zákl. přenesená",J337,0)</f>
        <v>0</v>
      </c>
      <c r="BH337" s="179">
        <f>IF(N337="sníž. přenesená",J337,0)</f>
        <v>0</v>
      </c>
      <c r="BI337" s="179">
        <f>IF(N337="nulová",J337,0)</f>
        <v>0</v>
      </c>
      <c r="BJ337" s="18" t="s">
        <v>86</v>
      </c>
      <c r="BK337" s="179">
        <f>ROUND(I337*H337,2)</f>
        <v>0</v>
      </c>
      <c r="BL337" s="18" t="s">
        <v>558</v>
      </c>
      <c r="BM337" s="178" t="s">
        <v>559</v>
      </c>
    </row>
    <row r="338" spans="1:65" s="2" customFormat="1" ht="19.5">
      <c r="A338" s="33"/>
      <c r="B338" s="34"/>
      <c r="C338" s="33"/>
      <c r="D338" s="180" t="s">
        <v>194</v>
      </c>
      <c r="E338" s="33"/>
      <c r="F338" s="181" t="s">
        <v>560</v>
      </c>
      <c r="G338" s="33"/>
      <c r="H338" s="33"/>
      <c r="I338" s="102"/>
      <c r="J338" s="33"/>
      <c r="K338" s="33"/>
      <c r="L338" s="34"/>
      <c r="M338" s="182"/>
      <c r="N338" s="183"/>
      <c r="O338" s="59"/>
      <c r="P338" s="59"/>
      <c r="Q338" s="59"/>
      <c r="R338" s="59"/>
      <c r="S338" s="59"/>
      <c r="T338" s="60"/>
      <c r="U338" s="33"/>
      <c r="V338" s="33"/>
      <c r="W338" s="33"/>
      <c r="X338" s="33"/>
      <c r="Y338" s="33"/>
      <c r="Z338" s="33"/>
      <c r="AA338" s="33"/>
      <c r="AB338" s="33"/>
      <c r="AC338" s="33"/>
      <c r="AD338" s="33"/>
      <c r="AE338" s="33"/>
      <c r="AT338" s="18" t="s">
        <v>194</v>
      </c>
      <c r="AU338" s="18" t="s">
        <v>86</v>
      </c>
    </row>
    <row r="339" spans="1:65" s="13" customFormat="1" ht="11.25">
      <c r="B339" s="184"/>
      <c r="D339" s="180" t="s">
        <v>196</v>
      </c>
      <c r="E339" s="185" t="s">
        <v>1</v>
      </c>
      <c r="F339" s="186" t="s">
        <v>561</v>
      </c>
      <c r="H339" s="187">
        <v>3783.6</v>
      </c>
      <c r="I339" s="188"/>
      <c r="L339" s="184"/>
      <c r="M339" s="189"/>
      <c r="N339" s="190"/>
      <c r="O339" s="190"/>
      <c r="P339" s="190"/>
      <c r="Q339" s="190"/>
      <c r="R339" s="190"/>
      <c r="S339" s="190"/>
      <c r="T339" s="191"/>
      <c r="AT339" s="185" t="s">
        <v>196</v>
      </c>
      <c r="AU339" s="185" t="s">
        <v>86</v>
      </c>
      <c r="AV339" s="13" t="s">
        <v>88</v>
      </c>
      <c r="AW339" s="13" t="s">
        <v>36</v>
      </c>
      <c r="AX339" s="13" t="s">
        <v>79</v>
      </c>
      <c r="AY339" s="185" t="s">
        <v>184</v>
      </c>
    </row>
    <row r="340" spans="1:65" s="13" customFormat="1" ht="22.5">
      <c r="B340" s="184"/>
      <c r="D340" s="180" t="s">
        <v>196</v>
      </c>
      <c r="E340" s="185" t="s">
        <v>1</v>
      </c>
      <c r="F340" s="186" t="s">
        <v>562</v>
      </c>
      <c r="H340" s="187">
        <v>1234.8</v>
      </c>
      <c r="I340" s="188"/>
      <c r="L340" s="184"/>
      <c r="M340" s="189"/>
      <c r="N340" s="190"/>
      <c r="O340" s="190"/>
      <c r="P340" s="190"/>
      <c r="Q340" s="190"/>
      <c r="R340" s="190"/>
      <c r="S340" s="190"/>
      <c r="T340" s="191"/>
      <c r="AT340" s="185" t="s">
        <v>196</v>
      </c>
      <c r="AU340" s="185" t="s">
        <v>86</v>
      </c>
      <c r="AV340" s="13" t="s">
        <v>88</v>
      </c>
      <c r="AW340" s="13" t="s">
        <v>36</v>
      </c>
      <c r="AX340" s="13" t="s">
        <v>79</v>
      </c>
      <c r="AY340" s="185" t="s">
        <v>184</v>
      </c>
    </row>
    <row r="341" spans="1:65" s="13" customFormat="1" ht="11.25">
      <c r="B341" s="184"/>
      <c r="D341" s="180" t="s">
        <v>196</v>
      </c>
      <c r="E341" s="185" t="s">
        <v>1</v>
      </c>
      <c r="F341" s="186" t="s">
        <v>563</v>
      </c>
      <c r="H341" s="187">
        <v>552.5</v>
      </c>
      <c r="I341" s="188"/>
      <c r="L341" s="184"/>
      <c r="M341" s="189"/>
      <c r="N341" s="190"/>
      <c r="O341" s="190"/>
      <c r="P341" s="190"/>
      <c r="Q341" s="190"/>
      <c r="R341" s="190"/>
      <c r="S341" s="190"/>
      <c r="T341" s="191"/>
      <c r="AT341" s="185" t="s">
        <v>196</v>
      </c>
      <c r="AU341" s="185" t="s">
        <v>86</v>
      </c>
      <c r="AV341" s="13" t="s">
        <v>88</v>
      </c>
      <c r="AW341" s="13" t="s">
        <v>36</v>
      </c>
      <c r="AX341" s="13" t="s">
        <v>79</v>
      </c>
      <c r="AY341" s="185" t="s">
        <v>184</v>
      </c>
    </row>
    <row r="342" spans="1:65" s="13" customFormat="1" ht="11.25">
      <c r="B342" s="184"/>
      <c r="D342" s="180" t="s">
        <v>196</v>
      </c>
      <c r="E342" s="185" t="s">
        <v>1</v>
      </c>
      <c r="F342" s="186" t="s">
        <v>564</v>
      </c>
      <c r="H342" s="187">
        <v>963.6</v>
      </c>
      <c r="I342" s="188"/>
      <c r="L342" s="184"/>
      <c r="M342" s="189"/>
      <c r="N342" s="190"/>
      <c r="O342" s="190"/>
      <c r="P342" s="190"/>
      <c r="Q342" s="190"/>
      <c r="R342" s="190"/>
      <c r="S342" s="190"/>
      <c r="T342" s="191"/>
      <c r="AT342" s="185" t="s">
        <v>196</v>
      </c>
      <c r="AU342" s="185" t="s">
        <v>86</v>
      </c>
      <c r="AV342" s="13" t="s">
        <v>88</v>
      </c>
      <c r="AW342" s="13" t="s">
        <v>36</v>
      </c>
      <c r="AX342" s="13" t="s">
        <v>79</v>
      </c>
      <c r="AY342" s="185" t="s">
        <v>184</v>
      </c>
    </row>
    <row r="343" spans="1:65" s="13" customFormat="1" ht="11.25">
      <c r="B343" s="184"/>
      <c r="D343" s="180" t="s">
        <v>196</v>
      </c>
      <c r="E343" s="185" t="s">
        <v>1</v>
      </c>
      <c r="F343" s="186" t="s">
        <v>565</v>
      </c>
      <c r="H343" s="187">
        <v>4.8</v>
      </c>
      <c r="I343" s="188"/>
      <c r="L343" s="184"/>
      <c r="M343" s="189"/>
      <c r="N343" s="190"/>
      <c r="O343" s="190"/>
      <c r="P343" s="190"/>
      <c r="Q343" s="190"/>
      <c r="R343" s="190"/>
      <c r="S343" s="190"/>
      <c r="T343" s="191"/>
      <c r="AT343" s="185" t="s">
        <v>196</v>
      </c>
      <c r="AU343" s="185" t="s">
        <v>86</v>
      </c>
      <c r="AV343" s="13" t="s">
        <v>88</v>
      </c>
      <c r="AW343" s="13" t="s">
        <v>36</v>
      </c>
      <c r="AX343" s="13" t="s">
        <v>79</v>
      </c>
      <c r="AY343" s="185" t="s">
        <v>184</v>
      </c>
    </row>
    <row r="344" spans="1:65" s="14" customFormat="1" ht="11.25">
      <c r="B344" s="192"/>
      <c r="D344" s="180" t="s">
        <v>196</v>
      </c>
      <c r="E344" s="193" t="s">
        <v>1</v>
      </c>
      <c r="F344" s="194" t="s">
        <v>212</v>
      </c>
      <c r="H344" s="195">
        <v>6539.3</v>
      </c>
      <c r="I344" s="196"/>
      <c r="L344" s="192"/>
      <c r="M344" s="197"/>
      <c r="N344" s="198"/>
      <c r="O344" s="198"/>
      <c r="P344" s="198"/>
      <c r="Q344" s="198"/>
      <c r="R344" s="198"/>
      <c r="S344" s="198"/>
      <c r="T344" s="199"/>
      <c r="AT344" s="193" t="s">
        <v>196</v>
      </c>
      <c r="AU344" s="193" t="s">
        <v>86</v>
      </c>
      <c r="AV344" s="14" t="s">
        <v>192</v>
      </c>
      <c r="AW344" s="14" t="s">
        <v>36</v>
      </c>
      <c r="AX344" s="14" t="s">
        <v>86</v>
      </c>
      <c r="AY344" s="193" t="s">
        <v>184</v>
      </c>
    </row>
    <row r="345" spans="1:65" s="2" customFormat="1" ht="49.15" customHeight="1">
      <c r="A345" s="33"/>
      <c r="B345" s="166"/>
      <c r="C345" s="167" t="s">
        <v>566</v>
      </c>
      <c r="D345" s="167" t="s">
        <v>187</v>
      </c>
      <c r="E345" s="168" t="s">
        <v>567</v>
      </c>
      <c r="F345" s="169" t="s">
        <v>568</v>
      </c>
      <c r="G345" s="170" t="s">
        <v>216</v>
      </c>
      <c r="H345" s="171">
        <v>5675.8620000000001</v>
      </c>
      <c r="I345" s="172"/>
      <c r="J345" s="173">
        <f>ROUND(I345*H345,2)</f>
        <v>0</v>
      </c>
      <c r="K345" s="169" t="s">
        <v>191</v>
      </c>
      <c r="L345" s="34"/>
      <c r="M345" s="174" t="s">
        <v>1</v>
      </c>
      <c r="N345" s="175" t="s">
        <v>44</v>
      </c>
      <c r="O345" s="59"/>
      <c r="P345" s="176">
        <f>O345*H345</f>
        <v>0</v>
      </c>
      <c r="Q345" s="176">
        <v>0</v>
      </c>
      <c r="R345" s="176">
        <f>Q345*H345</f>
        <v>0</v>
      </c>
      <c r="S345" s="176">
        <v>0</v>
      </c>
      <c r="T345" s="177">
        <f>S345*H345</f>
        <v>0</v>
      </c>
      <c r="U345" s="33"/>
      <c r="V345" s="33"/>
      <c r="W345" s="33"/>
      <c r="X345" s="33"/>
      <c r="Y345" s="33"/>
      <c r="Z345" s="33"/>
      <c r="AA345" s="33"/>
      <c r="AB345" s="33"/>
      <c r="AC345" s="33"/>
      <c r="AD345" s="33"/>
      <c r="AE345" s="33"/>
      <c r="AR345" s="178" t="s">
        <v>558</v>
      </c>
      <c r="AT345" s="178" t="s">
        <v>187</v>
      </c>
      <c r="AU345" s="178" t="s">
        <v>86</v>
      </c>
      <c r="AY345" s="18" t="s">
        <v>184</v>
      </c>
      <c r="BE345" s="179">
        <f>IF(N345="základní",J345,0)</f>
        <v>0</v>
      </c>
      <c r="BF345" s="179">
        <f>IF(N345="snížená",J345,0)</f>
        <v>0</v>
      </c>
      <c r="BG345" s="179">
        <f>IF(N345="zákl. přenesená",J345,0)</f>
        <v>0</v>
      </c>
      <c r="BH345" s="179">
        <f>IF(N345="sníž. přenesená",J345,0)</f>
        <v>0</v>
      </c>
      <c r="BI345" s="179">
        <f>IF(N345="nulová",J345,0)</f>
        <v>0</v>
      </c>
      <c r="BJ345" s="18" t="s">
        <v>86</v>
      </c>
      <c r="BK345" s="179">
        <f>ROUND(I345*H345,2)</f>
        <v>0</v>
      </c>
      <c r="BL345" s="18" t="s">
        <v>558</v>
      </c>
      <c r="BM345" s="178" t="s">
        <v>569</v>
      </c>
    </row>
    <row r="346" spans="1:65" s="2" customFormat="1" ht="19.5">
      <c r="A346" s="33"/>
      <c r="B346" s="34"/>
      <c r="C346" s="33"/>
      <c r="D346" s="180" t="s">
        <v>194</v>
      </c>
      <c r="E346" s="33"/>
      <c r="F346" s="181" t="s">
        <v>560</v>
      </c>
      <c r="G346" s="33"/>
      <c r="H346" s="33"/>
      <c r="I346" s="102"/>
      <c r="J346" s="33"/>
      <c r="K346" s="33"/>
      <c r="L346" s="34"/>
      <c r="M346" s="182"/>
      <c r="N346" s="183"/>
      <c r="O346" s="59"/>
      <c r="P346" s="59"/>
      <c r="Q346" s="59"/>
      <c r="R346" s="59"/>
      <c r="S346" s="59"/>
      <c r="T346" s="60"/>
      <c r="U346" s="33"/>
      <c r="V346" s="33"/>
      <c r="W346" s="33"/>
      <c r="X346" s="33"/>
      <c r="Y346" s="33"/>
      <c r="Z346" s="33"/>
      <c r="AA346" s="33"/>
      <c r="AB346" s="33"/>
      <c r="AC346" s="33"/>
      <c r="AD346" s="33"/>
      <c r="AE346" s="33"/>
      <c r="AT346" s="18" t="s">
        <v>194</v>
      </c>
      <c r="AU346" s="18" t="s">
        <v>86</v>
      </c>
    </row>
    <row r="347" spans="1:65" s="13" customFormat="1" ht="11.25">
      <c r="B347" s="184"/>
      <c r="D347" s="180" t="s">
        <v>196</v>
      </c>
      <c r="E347" s="185" t="s">
        <v>1</v>
      </c>
      <c r="F347" s="186" t="s">
        <v>570</v>
      </c>
      <c r="H347" s="187">
        <v>4512.768</v>
      </c>
      <c r="I347" s="188"/>
      <c r="L347" s="184"/>
      <c r="M347" s="189"/>
      <c r="N347" s="190"/>
      <c r="O347" s="190"/>
      <c r="P347" s="190"/>
      <c r="Q347" s="190"/>
      <c r="R347" s="190"/>
      <c r="S347" s="190"/>
      <c r="T347" s="191"/>
      <c r="AT347" s="185" t="s">
        <v>196</v>
      </c>
      <c r="AU347" s="185" t="s">
        <v>86</v>
      </c>
      <c r="AV347" s="13" t="s">
        <v>88</v>
      </c>
      <c r="AW347" s="13" t="s">
        <v>36</v>
      </c>
      <c r="AX347" s="13" t="s">
        <v>79</v>
      </c>
      <c r="AY347" s="185" t="s">
        <v>184</v>
      </c>
    </row>
    <row r="348" spans="1:65" s="13" customFormat="1" ht="11.25">
      <c r="B348" s="184"/>
      <c r="D348" s="180" t="s">
        <v>196</v>
      </c>
      <c r="E348" s="185" t="s">
        <v>1</v>
      </c>
      <c r="F348" s="186" t="s">
        <v>571</v>
      </c>
      <c r="H348" s="187">
        <v>14.007</v>
      </c>
      <c r="I348" s="188"/>
      <c r="L348" s="184"/>
      <c r="M348" s="189"/>
      <c r="N348" s="190"/>
      <c r="O348" s="190"/>
      <c r="P348" s="190"/>
      <c r="Q348" s="190"/>
      <c r="R348" s="190"/>
      <c r="S348" s="190"/>
      <c r="T348" s="191"/>
      <c r="AT348" s="185" t="s">
        <v>196</v>
      </c>
      <c r="AU348" s="185" t="s">
        <v>86</v>
      </c>
      <c r="AV348" s="13" t="s">
        <v>88</v>
      </c>
      <c r="AW348" s="13" t="s">
        <v>36</v>
      </c>
      <c r="AX348" s="13" t="s">
        <v>79</v>
      </c>
      <c r="AY348" s="185" t="s">
        <v>184</v>
      </c>
    </row>
    <row r="349" spans="1:65" s="13" customFormat="1" ht="11.25">
      <c r="B349" s="184"/>
      <c r="D349" s="180" t="s">
        <v>196</v>
      </c>
      <c r="E349" s="185" t="s">
        <v>1</v>
      </c>
      <c r="F349" s="186" t="s">
        <v>572</v>
      </c>
      <c r="H349" s="187">
        <v>14.007</v>
      </c>
      <c r="I349" s="188"/>
      <c r="L349" s="184"/>
      <c r="M349" s="189"/>
      <c r="N349" s="190"/>
      <c r="O349" s="190"/>
      <c r="P349" s="190"/>
      <c r="Q349" s="190"/>
      <c r="R349" s="190"/>
      <c r="S349" s="190"/>
      <c r="T349" s="191"/>
      <c r="AT349" s="185" t="s">
        <v>196</v>
      </c>
      <c r="AU349" s="185" t="s">
        <v>86</v>
      </c>
      <c r="AV349" s="13" t="s">
        <v>88</v>
      </c>
      <c r="AW349" s="13" t="s">
        <v>36</v>
      </c>
      <c r="AX349" s="13" t="s">
        <v>79</v>
      </c>
      <c r="AY349" s="185" t="s">
        <v>184</v>
      </c>
    </row>
    <row r="350" spans="1:65" s="13" customFormat="1" ht="11.25">
      <c r="B350" s="184"/>
      <c r="D350" s="180" t="s">
        <v>196</v>
      </c>
      <c r="E350" s="185" t="s">
        <v>1</v>
      </c>
      <c r="F350" s="186" t="s">
        <v>573</v>
      </c>
      <c r="H350" s="187">
        <v>1135.08</v>
      </c>
      <c r="I350" s="188"/>
      <c r="L350" s="184"/>
      <c r="M350" s="189"/>
      <c r="N350" s="190"/>
      <c r="O350" s="190"/>
      <c r="P350" s="190"/>
      <c r="Q350" s="190"/>
      <c r="R350" s="190"/>
      <c r="S350" s="190"/>
      <c r="T350" s="191"/>
      <c r="AT350" s="185" t="s">
        <v>196</v>
      </c>
      <c r="AU350" s="185" t="s">
        <v>86</v>
      </c>
      <c r="AV350" s="13" t="s">
        <v>88</v>
      </c>
      <c r="AW350" s="13" t="s">
        <v>36</v>
      </c>
      <c r="AX350" s="13" t="s">
        <v>79</v>
      </c>
      <c r="AY350" s="185" t="s">
        <v>184</v>
      </c>
    </row>
    <row r="351" spans="1:65" s="14" customFormat="1" ht="11.25">
      <c r="B351" s="192"/>
      <c r="D351" s="180" t="s">
        <v>196</v>
      </c>
      <c r="E351" s="193" t="s">
        <v>1</v>
      </c>
      <c r="F351" s="194" t="s">
        <v>212</v>
      </c>
      <c r="H351" s="195">
        <v>5675.8620000000001</v>
      </c>
      <c r="I351" s="196"/>
      <c r="L351" s="192"/>
      <c r="M351" s="197"/>
      <c r="N351" s="198"/>
      <c r="O351" s="198"/>
      <c r="P351" s="198"/>
      <c r="Q351" s="198"/>
      <c r="R351" s="198"/>
      <c r="S351" s="198"/>
      <c r="T351" s="199"/>
      <c r="AT351" s="193" t="s">
        <v>196</v>
      </c>
      <c r="AU351" s="193" t="s">
        <v>86</v>
      </c>
      <c r="AV351" s="14" t="s">
        <v>192</v>
      </c>
      <c r="AW351" s="14" t="s">
        <v>36</v>
      </c>
      <c r="AX351" s="14" t="s">
        <v>86</v>
      </c>
      <c r="AY351" s="193" t="s">
        <v>184</v>
      </c>
    </row>
    <row r="352" spans="1:65" s="2" customFormat="1" ht="49.15" customHeight="1">
      <c r="A352" s="33"/>
      <c r="B352" s="166"/>
      <c r="C352" s="167" t="s">
        <v>574</v>
      </c>
      <c r="D352" s="167" t="s">
        <v>187</v>
      </c>
      <c r="E352" s="168" t="s">
        <v>575</v>
      </c>
      <c r="F352" s="169" t="s">
        <v>576</v>
      </c>
      <c r="G352" s="170" t="s">
        <v>216</v>
      </c>
      <c r="H352" s="171">
        <v>2648.52</v>
      </c>
      <c r="I352" s="172"/>
      <c r="J352" s="173">
        <f>ROUND(I352*H352,2)</f>
        <v>0</v>
      </c>
      <c r="K352" s="169" t="s">
        <v>191</v>
      </c>
      <c r="L352" s="34"/>
      <c r="M352" s="174" t="s">
        <v>1</v>
      </c>
      <c r="N352" s="175" t="s">
        <v>44</v>
      </c>
      <c r="O352" s="59"/>
      <c r="P352" s="176">
        <f>O352*H352</f>
        <v>0</v>
      </c>
      <c r="Q352" s="176">
        <v>0</v>
      </c>
      <c r="R352" s="176">
        <f>Q352*H352</f>
        <v>0</v>
      </c>
      <c r="S352" s="176">
        <v>0</v>
      </c>
      <c r="T352" s="177">
        <f>S352*H352</f>
        <v>0</v>
      </c>
      <c r="U352" s="33"/>
      <c r="V352" s="33"/>
      <c r="W352" s="33"/>
      <c r="X352" s="33"/>
      <c r="Y352" s="33"/>
      <c r="Z352" s="33"/>
      <c r="AA352" s="33"/>
      <c r="AB352" s="33"/>
      <c r="AC352" s="33"/>
      <c r="AD352" s="33"/>
      <c r="AE352" s="33"/>
      <c r="AR352" s="178" t="s">
        <v>558</v>
      </c>
      <c r="AT352" s="178" t="s">
        <v>187</v>
      </c>
      <c r="AU352" s="178" t="s">
        <v>86</v>
      </c>
      <c r="AY352" s="18" t="s">
        <v>184</v>
      </c>
      <c r="BE352" s="179">
        <f>IF(N352="základní",J352,0)</f>
        <v>0</v>
      </c>
      <c r="BF352" s="179">
        <f>IF(N352="snížená",J352,0)</f>
        <v>0</v>
      </c>
      <c r="BG352" s="179">
        <f>IF(N352="zákl. přenesená",J352,0)</f>
        <v>0</v>
      </c>
      <c r="BH352" s="179">
        <f>IF(N352="sníž. přenesená",J352,0)</f>
        <v>0</v>
      </c>
      <c r="BI352" s="179">
        <f>IF(N352="nulová",J352,0)</f>
        <v>0</v>
      </c>
      <c r="BJ352" s="18" t="s">
        <v>86</v>
      </c>
      <c r="BK352" s="179">
        <f>ROUND(I352*H352,2)</f>
        <v>0</v>
      </c>
      <c r="BL352" s="18" t="s">
        <v>558</v>
      </c>
      <c r="BM352" s="178" t="s">
        <v>577</v>
      </c>
    </row>
    <row r="353" spans="1:65" s="2" customFormat="1" ht="19.5">
      <c r="A353" s="33"/>
      <c r="B353" s="34"/>
      <c r="C353" s="33"/>
      <c r="D353" s="180" t="s">
        <v>194</v>
      </c>
      <c r="E353" s="33"/>
      <c r="F353" s="181" t="s">
        <v>560</v>
      </c>
      <c r="G353" s="33"/>
      <c r="H353" s="33"/>
      <c r="I353" s="102"/>
      <c r="J353" s="33"/>
      <c r="K353" s="33"/>
      <c r="L353" s="34"/>
      <c r="M353" s="182"/>
      <c r="N353" s="183"/>
      <c r="O353" s="59"/>
      <c r="P353" s="59"/>
      <c r="Q353" s="59"/>
      <c r="R353" s="59"/>
      <c r="S353" s="59"/>
      <c r="T353" s="60"/>
      <c r="U353" s="33"/>
      <c r="V353" s="33"/>
      <c r="W353" s="33"/>
      <c r="X353" s="33"/>
      <c r="Y353" s="33"/>
      <c r="Z353" s="33"/>
      <c r="AA353" s="33"/>
      <c r="AB353" s="33"/>
      <c r="AC353" s="33"/>
      <c r="AD353" s="33"/>
      <c r="AE353" s="33"/>
      <c r="AT353" s="18" t="s">
        <v>194</v>
      </c>
      <c r="AU353" s="18" t="s">
        <v>86</v>
      </c>
    </row>
    <row r="354" spans="1:65" s="13" customFormat="1" ht="11.25">
      <c r="B354" s="184"/>
      <c r="D354" s="180" t="s">
        <v>196</v>
      </c>
      <c r="E354" s="185" t="s">
        <v>1</v>
      </c>
      <c r="F354" s="186" t="s">
        <v>578</v>
      </c>
      <c r="H354" s="187">
        <v>2648.52</v>
      </c>
      <c r="I354" s="188"/>
      <c r="L354" s="184"/>
      <c r="M354" s="189"/>
      <c r="N354" s="190"/>
      <c r="O354" s="190"/>
      <c r="P354" s="190"/>
      <c r="Q354" s="190"/>
      <c r="R354" s="190"/>
      <c r="S354" s="190"/>
      <c r="T354" s="191"/>
      <c r="AT354" s="185" t="s">
        <v>196</v>
      </c>
      <c r="AU354" s="185" t="s">
        <v>86</v>
      </c>
      <c r="AV354" s="13" t="s">
        <v>88</v>
      </c>
      <c r="AW354" s="13" t="s">
        <v>36</v>
      </c>
      <c r="AX354" s="13" t="s">
        <v>79</v>
      </c>
      <c r="AY354" s="185" t="s">
        <v>184</v>
      </c>
    </row>
    <row r="355" spans="1:65" s="14" customFormat="1" ht="11.25">
      <c r="B355" s="192"/>
      <c r="D355" s="180" t="s">
        <v>196</v>
      </c>
      <c r="E355" s="193" t="s">
        <v>1</v>
      </c>
      <c r="F355" s="194" t="s">
        <v>212</v>
      </c>
      <c r="H355" s="195">
        <v>2648.52</v>
      </c>
      <c r="I355" s="196"/>
      <c r="L355" s="192"/>
      <c r="M355" s="197"/>
      <c r="N355" s="198"/>
      <c r="O355" s="198"/>
      <c r="P355" s="198"/>
      <c r="Q355" s="198"/>
      <c r="R355" s="198"/>
      <c r="S355" s="198"/>
      <c r="T355" s="199"/>
      <c r="AT355" s="193" t="s">
        <v>196</v>
      </c>
      <c r="AU355" s="193" t="s">
        <v>86</v>
      </c>
      <c r="AV355" s="14" t="s">
        <v>192</v>
      </c>
      <c r="AW355" s="14" t="s">
        <v>36</v>
      </c>
      <c r="AX355" s="14" t="s">
        <v>86</v>
      </c>
      <c r="AY355" s="193" t="s">
        <v>184</v>
      </c>
    </row>
    <row r="356" spans="1:65" s="2" customFormat="1" ht="62.65" customHeight="1">
      <c r="A356" s="33"/>
      <c r="B356" s="166"/>
      <c r="C356" s="167" t="s">
        <v>579</v>
      </c>
      <c r="D356" s="167" t="s">
        <v>187</v>
      </c>
      <c r="E356" s="168" t="s">
        <v>580</v>
      </c>
      <c r="F356" s="169" t="s">
        <v>581</v>
      </c>
      <c r="G356" s="170" t="s">
        <v>216</v>
      </c>
      <c r="H356" s="171">
        <v>1829.8589999999999</v>
      </c>
      <c r="I356" s="172"/>
      <c r="J356" s="173">
        <f>ROUND(I356*H356,2)</f>
        <v>0</v>
      </c>
      <c r="K356" s="169" t="s">
        <v>191</v>
      </c>
      <c r="L356" s="34"/>
      <c r="M356" s="174" t="s">
        <v>1</v>
      </c>
      <c r="N356" s="175" t="s">
        <v>44</v>
      </c>
      <c r="O356" s="59"/>
      <c r="P356" s="176">
        <f>O356*H356</f>
        <v>0</v>
      </c>
      <c r="Q356" s="176">
        <v>0</v>
      </c>
      <c r="R356" s="176">
        <f>Q356*H356</f>
        <v>0</v>
      </c>
      <c r="S356" s="176">
        <v>0</v>
      </c>
      <c r="T356" s="177">
        <f>S356*H356</f>
        <v>0</v>
      </c>
      <c r="U356" s="33"/>
      <c r="V356" s="33"/>
      <c r="W356" s="33"/>
      <c r="X356" s="33"/>
      <c r="Y356" s="33"/>
      <c r="Z356" s="33"/>
      <c r="AA356" s="33"/>
      <c r="AB356" s="33"/>
      <c r="AC356" s="33"/>
      <c r="AD356" s="33"/>
      <c r="AE356" s="33"/>
      <c r="AR356" s="178" t="s">
        <v>558</v>
      </c>
      <c r="AT356" s="178" t="s">
        <v>187</v>
      </c>
      <c r="AU356" s="178" t="s">
        <v>86</v>
      </c>
      <c r="AY356" s="18" t="s">
        <v>184</v>
      </c>
      <c r="BE356" s="179">
        <f>IF(N356="základní",J356,0)</f>
        <v>0</v>
      </c>
      <c r="BF356" s="179">
        <f>IF(N356="snížená",J356,0)</f>
        <v>0</v>
      </c>
      <c r="BG356" s="179">
        <f>IF(N356="zákl. přenesená",J356,0)</f>
        <v>0</v>
      </c>
      <c r="BH356" s="179">
        <f>IF(N356="sníž. přenesená",J356,0)</f>
        <v>0</v>
      </c>
      <c r="BI356" s="179">
        <f>IF(N356="nulová",J356,0)</f>
        <v>0</v>
      </c>
      <c r="BJ356" s="18" t="s">
        <v>86</v>
      </c>
      <c r="BK356" s="179">
        <f>ROUND(I356*H356,2)</f>
        <v>0</v>
      </c>
      <c r="BL356" s="18" t="s">
        <v>558</v>
      </c>
      <c r="BM356" s="178" t="s">
        <v>582</v>
      </c>
    </row>
    <row r="357" spans="1:65" s="2" customFormat="1" ht="19.5">
      <c r="A357" s="33"/>
      <c r="B357" s="34"/>
      <c r="C357" s="33"/>
      <c r="D357" s="180" t="s">
        <v>194</v>
      </c>
      <c r="E357" s="33"/>
      <c r="F357" s="181" t="s">
        <v>560</v>
      </c>
      <c r="G357" s="33"/>
      <c r="H357" s="33"/>
      <c r="I357" s="102"/>
      <c r="J357" s="33"/>
      <c r="K357" s="33"/>
      <c r="L357" s="34"/>
      <c r="M357" s="182"/>
      <c r="N357" s="183"/>
      <c r="O357" s="59"/>
      <c r="P357" s="59"/>
      <c r="Q357" s="59"/>
      <c r="R357" s="59"/>
      <c r="S357" s="59"/>
      <c r="T357" s="60"/>
      <c r="U357" s="33"/>
      <c r="V357" s="33"/>
      <c r="W357" s="33"/>
      <c r="X357" s="33"/>
      <c r="Y357" s="33"/>
      <c r="Z357" s="33"/>
      <c r="AA357" s="33"/>
      <c r="AB357" s="33"/>
      <c r="AC357" s="33"/>
      <c r="AD357" s="33"/>
      <c r="AE357" s="33"/>
      <c r="AT357" s="18" t="s">
        <v>194</v>
      </c>
      <c r="AU357" s="18" t="s">
        <v>86</v>
      </c>
    </row>
    <row r="358" spans="1:65" s="13" customFormat="1" ht="11.25">
      <c r="B358" s="184"/>
      <c r="D358" s="180" t="s">
        <v>196</v>
      </c>
      <c r="E358" s="185" t="s">
        <v>1</v>
      </c>
      <c r="F358" s="186" t="s">
        <v>583</v>
      </c>
      <c r="H358" s="187">
        <v>185.25</v>
      </c>
      <c r="I358" s="188"/>
      <c r="L358" s="184"/>
      <c r="M358" s="189"/>
      <c r="N358" s="190"/>
      <c r="O358" s="190"/>
      <c r="P358" s="190"/>
      <c r="Q358" s="190"/>
      <c r="R358" s="190"/>
      <c r="S358" s="190"/>
      <c r="T358" s="191"/>
      <c r="AT358" s="185" t="s">
        <v>196</v>
      </c>
      <c r="AU358" s="185" t="s">
        <v>86</v>
      </c>
      <c r="AV358" s="13" t="s">
        <v>88</v>
      </c>
      <c r="AW358" s="13" t="s">
        <v>36</v>
      </c>
      <c r="AX358" s="13" t="s">
        <v>79</v>
      </c>
      <c r="AY358" s="185" t="s">
        <v>184</v>
      </c>
    </row>
    <row r="359" spans="1:65" s="13" customFormat="1" ht="11.25">
      <c r="B359" s="184"/>
      <c r="D359" s="180" t="s">
        <v>196</v>
      </c>
      <c r="E359" s="185" t="s">
        <v>1</v>
      </c>
      <c r="F359" s="186" t="s">
        <v>584</v>
      </c>
      <c r="H359" s="187">
        <v>1103.52</v>
      </c>
      <c r="I359" s="188"/>
      <c r="L359" s="184"/>
      <c r="M359" s="189"/>
      <c r="N359" s="190"/>
      <c r="O359" s="190"/>
      <c r="P359" s="190"/>
      <c r="Q359" s="190"/>
      <c r="R359" s="190"/>
      <c r="S359" s="190"/>
      <c r="T359" s="191"/>
      <c r="AT359" s="185" t="s">
        <v>196</v>
      </c>
      <c r="AU359" s="185" t="s">
        <v>86</v>
      </c>
      <c r="AV359" s="13" t="s">
        <v>88</v>
      </c>
      <c r="AW359" s="13" t="s">
        <v>36</v>
      </c>
      <c r="AX359" s="13" t="s">
        <v>79</v>
      </c>
      <c r="AY359" s="185" t="s">
        <v>184</v>
      </c>
    </row>
    <row r="360" spans="1:65" s="13" customFormat="1" ht="11.25">
      <c r="B360" s="184"/>
      <c r="D360" s="180" t="s">
        <v>196</v>
      </c>
      <c r="E360" s="185" t="s">
        <v>1</v>
      </c>
      <c r="F360" s="186" t="s">
        <v>585</v>
      </c>
      <c r="H360" s="187">
        <v>1.982</v>
      </c>
      <c r="I360" s="188"/>
      <c r="L360" s="184"/>
      <c r="M360" s="189"/>
      <c r="N360" s="190"/>
      <c r="O360" s="190"/>
      <c r="P360" s="190"/>
      <c r="Q360" s="190"/>
      <c r="R360" s="190"/>
      <c r="S360" s="190"/>
      <c r="T360" s="191"/>
      <c r="AT360" s="185" t="s">
        <v>196</v>
      </c>
      <c r="AU360" s="185" t="s">
        <v>86</v>
      </c>
      <c r="AV360" s="13" t="s">
        <v>88</v>
      </c>
      <c r="AW360" s="13" t="s">
        <v>36</v>
      </c>
      <c r="AX360" s="13" t="s">
        <v>79</v>
      </c>
      <c r="AY360" s="185" t="s">
        <v>184</v>
      </c>
    </row>
    <row r="361" spans="1:65" s="13" customFormat="1" ht="11.25">
      <c r="B361" s="184"/>
      <c r="D361" s="180" t="s">
        <v>196</v>
      </c>
      <c r="E361" s="185" t="s">
        <v>1</v>
      </c>
      <c r="F361" s="186" t="s">
        <v>586</v>
      </c>
      <c r="H361" s="187">
        <v>3.9</v>
      </c>
      <c r="I361" s="188"/>
      <c r="L361" s="184"/>
      <c r="M361" s="189"/>
      <c r="N361" s="190"/>
      <c r="O361" s="190"/>
      <c r="P361" s="190"/>
      <c r="Q361" s="190"/>
      <c r="R361" s="190"/>
      <c r="S361" s="190"/>
      <c r="T361" s="191"/>
      <c r="AT361" s="185" t="s">
        <v>196</v>
      </c>
      <c r="AU361" s="185" t="s">
        <v>86</v>
      </c>
      <c r="AV361" s="13" t="s">
        <v>88</v>
      </c>
      <c r="AW361" s="13" t="s">
        <v>36</v>
      </c>
      <c r="AX361" s="13" t="s">
        <v>79</v>
      </c>
      <c r="AY361" s="185" t="s">
        <v>184</v>
      </c>
    </row>
    <row r="362" spans="1:65" s="13" customFormat="1" ht="11.25">
      <c r="B362" s="184"/>
      <c r="D362" s="180" t="s">
        <v>196</v>
      </c>
      <c r="E362" s="185" t="s">
        <v>1</v>
      </c>
      <c r="F362" s="186" t="s">
        <v>587</v>
      </c>
      <c r="H362" s="187">
        <v>535.20699999999999</v>
      </c>
      <c r="I362" s="188"/>
      <c r="L362" s="184"/>
      <c r="M362" s="189"/>
      <c r="N362" s="190"/>
      <c r="O362" s="190"/>
      <c r="P362" s="190"/>
      <c r="Q362" s="190"/>
      <c r="R362" s="190"/>
      <c r="S362" s="190"/>
      <c r="T362" s="191"/>
      <c r="AT362" s="185" t="s">
        <v>196</v>
      </c>
      <c r="AU362" s="185" t="s">
        <v>86</v>
      </c>
      <c r="AV362" s="13" t="s">
        <v>88</v>
      </c>
      <c r="AW362" s="13" t="s">
        <v>36</v>
      </c>
      <c r="AX362" s="13" t="s">
        <v>79</v>
      </c>
      <c r="AY362" s="185" t="s">
        <v>184</v>
      </c>
    </row>
    <row r="363" spans="1:65" s="14" customFormat="1" ht="11.25">
      <c r="B363" s="192"/>
      <c r="D363" s="180" t="s">
        <v>196</v>
      </c>
      <c r="E363" s="193" t="s">
        <v>1</v>
      </c>
      <c r="F363" s="194" t="s">
        <v>212</v>
      </c>
      <c r="H363" s="195">
        <v>1829.8589999999999</v>
      </c>
      <c r="I363" s="196"/>
      <c r="L363" s="192"/>
      <c r="M363" s="197"/>
      <c r="N363" s="198"/>
      <c r="O363" s="198"/>
      <c r="P363" s="198"/>
      <c r="Q363" s="198"/>
      <c r="R363" s="198"/>
      <c r="S363" s="198"/>
      <c r="T363" s="199"/>
      <c r="AT363" s="193" t="s">
        <v>196</v>
      </c>
      <c r="AU363" s="193" t="s">
        <v>86</v>
      </c>
      <c r="AV363" s="14" t="s">
        <v>192</v>
      </c>
      <c r="AW363" s="14" t="s">
        <v>36</v>
      </c>
      <c r="AX363" s="14" t="s">
        <v>86</v>
      </c>
      <c r="AY363" s="193" t="s">
        <v>184</v>
      </c>
    </row>
    <row r="364" spans="1:65" s="2" customFormat="1" ht="62.65" customHeight="1">
      <c r="A364" s="33"/>
      <c r="B364" s="166"/>
      <c r="C364" s="167" t="s">
        <v>588</v>
      </c>
      <c r="D364" s="167" t="s">
        <v>187</v>
      </c>
      <c r="E364" s="168" t="s">
        <v>589</v>
      </c>
      <c r="F364" s="169" t="s">
        <v>590</v>
      </c>
      <c r="G364" s="170" t="s">
        <v>216</v>
      </c>
      <c r="H364" s="171">
        <v>147.33699999999999</v>
      </c>
      <c r="I364" s="172"/>
      <c r="J364" s="173">
        <f>ROUND(I364*H364,2)</f>
        <v>0</v>
      </c>
      <c r="K364" s="169" t="s">
        <v>191</v>
      </c>
      <c r="L364" s="34"/>
      <c r="M364" s="174" t="s">
        <v>1</v>
      </c>
      <c r="N364" s="175" t="s">
        <v>44</v>
      </c>
      <c r="O364" s="59"/>
      <c r="P364" s="176">
        <f>O364*H364</f>
        <v>0</v>
      </c>
      <c r="Q364" s="176">
        <v>0</v>
      </c>
      <c r="R364" s="176">
        <f>Q364*H364</f>
        <v>0</v>
      </c>
      <c r="S364" s="176">
        <v>0</v>
      </c>
      <c r="T364" s="177">
        <f>S364*H364</f>
        <v>0</v>
      </c>
      <c r="U364" s="33"/>
      <c r="V364" s="33"/>
      <c r="W364" s="33"/>
      <c r="X364" s="33"/>
      <c r="Y364" s="33"/>
      <c r="Z364" s="33"/>
      <c r="AA364" s="33"/>
      <c r="AB364" s="33"/>
      <c r="AC364" s="33"/>
      <c r="AD364" s="33"/>
      <c r="AE364" s="33"/>
      <c r="AR364" s="178" t="s">
        <v>558</v>
      </c>
      <c r="AT364" s="178" t="s">
        <v>187</v>
      </c>
      <c r="AU364" s="178" t="s">
        <v>86</v>
      </c>
      <c r="AY364" s="18" t="s">
        <v>184</v>
      </c>
      <c r="BE364" s="179">
        <f>IF(N364="základní",J364,0)</f>
        <v>0</v>
      </c>
      <c r="BF364" s="179">
        <f>IF(N364="snížená",J364,0)</f>
        <v>0</v>
      </c>
      <c r="BG364" s="179">
        <f>IF(N364="zákl. přenesená",J364,0)</f>
        <v>0</v>
      </c>
      <c r="BH364" s="179">
        <f>IF(N364="sníž. přenesená",J364,0)</f>
        <v>0</v>
      </c>
      <c r="BI364" s="179">
        <f>IF(N364="nulová",J364,0)</f>
        <v>0</v>
      </c>
      <c r="BJ364" s="18" t="s">
        <v>86</v>
      </c>
      <c r="BK364" s="179">
        <f>ROUND(I364*H364,2)</f>
        <v>0</v>
      </c>
      <c r="BL364" s="18" t="s">
        <v>558</v>
      </c>
      <c r="BM364" s="178" t="s">
        <v>591</v>
      </c>
    </row>
    <row r="365" spans="1:65" s="2" customFormat="1" ht="19.5">
      <c r="A365" s="33"/>
      <c r="B365" s="34"/>
      <c r="C365" s="33"/>
      <c r="D365" s="180" t="s">
        <v>194</v>
      </c>
      <c r="E365" s="33"/>
      <c r="F365" s="181" t="s">
        <v>560</v>
      </c>
      <c r="G365" s="33"/>
      <c r="H365" s="33"/>
      <c r="I365" s="102"/>
      <c r="J365" s="33"/>
      <c r="K365" s="33"/>
      <c r="L365" s="34"/>
      <c r="M365" s="182"/>
      <c r="N365" s="183"/>
      <c r="O365" s="59"/>
      <c r="P365" s="59"/>
      <c r="Q365" s="59"/>
      <c r="R365" s="59"/>
      <c r="S365" s="59"/>
      <c r="T365" s="60"/>
      <c r="U365" s="33"/>
      <c r="V365" s="33"/>
      <c r="W365" s="33"/>
      <c r="X365" s="33"/>
      <c r="Y365" s="33"/>
      <c r="Z365" s="33"/>
      <c r="AA365" s="33"/>
      <c r="AB365" s="33"/>
      <c r="AC365" s="33"/>
      <c r="AD365" s="33"/>
      <c r="AE365" s="33"/>
      <c r="AT365" s="18" t="s">
        <v>194</v>
      </c>
      <c r="AU365" s="18" t="s">
        <v>86</v>
      </c>
    </row>
    <row r="366" spans="1:65" s="13" customFormat="1" ht="11.25">
      <c r="B366" s="184"/>
      <c r="D366" s="180" t="s">
        <v>196</v>
      </c>
      <c r="E366" s="185" t="s">
        <v>1</v>
      </c>
      <c r="F366" s="186" t="s">
        <v>592</v>
      </c>
      <c r="H366" s="187">
        <v>74.52</v>
      </c>
      <c r="I366" s="188"/>
      <c r="L366" s="184"/>
      <c r="M366" s="189"/>
      <c r="N366" s="190"/>
      <c r="O366" s="190"/>
      <c r="P366" s="190"/>
      <c r="Q366" s="190"/>
      <c r="R366" s="190"/>
      <c r="S366" s="190"/>
      <c r="T366" s="191"/>
      <c r="AT366" s="185" t="s">
        <v>196</v>
      </c>
      <c r="AU366" s="185" t="s">
        <v>86</v>
      </c>
      <c r="AV366" s="13" t="s">
        <v>88</v>
      </c>
      <c r="AW366" s="13" t="s">
        <v>36</v>
      </c>
      <c r="AX366" s="13" t="s">
        <v>79</v>
      </c>
      <c r="AY366" s="185" t="s">
        <v>184</v>
      </c>
    </row>
    <row r="367" spans="1:65" s="13" customFormat="1" ht="22.5">
      <c r="B367" s="184"/>
      <c r="D367" s="180" t="s">
        <v>196</v>
      </c>
      <c r="E367" s="185" t="s">
        <v>1</v>
      </c>
      <c r="F367" s="186" t="s">
        <v>593</v>
      </c>
      <c r="H367" s="187">
        <v>72.816999999999993</v>
      </c>
      <c r="I367" s="188"/>
      <c r="L367" s="184"/>
      <c r="M367" s="189"/>
      <c r="N367" s="190"/>
      <c r="O367" s="190"/>
      <c r="P367" s="190"/>
      <c r="Q367" s="190"/>
      <c r="R367" s="190"/>
      <c r="S367" s="190"/>
      <c r="T367" s="191"/>
      <c r="AT367" s="185" t="s">
        <v>196</v>
      </c>
      <c r="AU367" s="185" t="s">
        <v>86</v>
      </c>
      <c r="AV367" s="13" t="s">
        <v>88</v>
      </c>
      <c r="AW367" s="13" t="s">
        <v>36</v>
      </c>
      <c r="AX367" s="13" t="s">
        <v>79</v>
      </c>
      <c r="AY367" s="185" t="s">
        <v>184</v>
      </c>
    </row>
    <row r="368" spans="1:65" s="14" customFormat="1" ht="11.25">
      <c r="B368" s="192"/>
      <c r="D368" s="180" t="s">
        <v>196</v>
      </c>
      <c r="E368" s="193" t="s">
        <v>1</v>
      </c>
      <c r="F368" s="194" t="s">
        <v>212</v>
      </c>
      <c r="H368" s="195">
        <v>147.33699999999999</v>
      </c>
      <c r="I368" s="196"/>
      <c r="L368" s="192"/>
      <c r="M368" s="197"/>
      <c r="N368" s="198"/>
      <c r="O368" s="198"/>
      <c r="P368" s="198"/>
      <c r="Q368" s="198"/>
      <c r="R368" s="198"/>
      <c r="S368" s="198"/>
      <c r="T368" s="199"/>
      <c r="AT368" s="193" t="s">
        <v>196</v>
      </c>
      <c r="AU368" s="193" t="s">
        <v>86</v>
      </c>
      <c r="AV368" s="14" t="s">
        <v>192</v>
      </c>
      <c r="AW368" s="14" t="s">
        <v>36</v>
      </c>
      <c r="AX368" s="14" t="s">
        <v>86</v>
      </c>
      <c r="AY368" s="193" t="s">
        <v>184</v>
      </c>
    </row>
    <row r="369" spans="1:65" s="2" customFormat="1" ht="62.65" customHeight="1">
      <c r="A369" s="33"/>
      <c r="B369" s="166"/>
      <c r="C369" s="167" t="s">
        <v>594</v>
      </c>
      <c r="D369" s="167" t="s">
        <v>187</v>
      </c>
      <c r="E369" s="168" t="s">
        <v>595</v>
      </c>
      <c r="F369" s="169" t="s">
        <v>596</v>
      </c>
      <c r="G369" s="170" t="s">
        <v>216</v>
      </c>
      <c r="H369" s="171">
        <v>5.7279999999999998</v>
      </c>
      <c r="I369" s="172"/>
      <c r="J369" s="173">
        <f>ROUND(I369*H369,2)</f>
        <v>0</v>
      </c>
      <c r="K369" s="169" t="s">
        <v>191</v>
      </c>
      <c r="L369" s="34"/>
      <c r="M369" s="174" t="s">
        <v>1</v>
      </c>
      <c r="N369" s="175" t="s">
        <v>44</v>
      </c>
      <c r="O369" s="59"/>
      <c r="P369" s="176">
        <f>O369*H369</f>
        <v>0</v>
      </c>
      <c r="Q369" s="176">
        <v>0</v>
      </c>
      <c r="R369" s="176">
        <f>Q369*H369</f>
        <v>0</v>
      </c>
      <c r="S369" s="176">
        <v>0</v>
      </c>
      <c r="T369" s="177">
        <f>S369*H369</f>
        <v>0</v>
      </c>
      <c r="U369" s="33"/>
      <c r="V369" s="33"/>
      <c r="W369" s="33"/>
      <c r="X369" s="33"/>
      <c r="Y369" s="33"/>
      <c r="Z369" s="33"/>
      <c r="AA369" s="33"/>
      <c r="AB369" s="33"/>
      <c r="AC369" s="33"/>
      <c r="AD369" s="33"/>
      <c r="AE369" s="33"/>
      <c r="AR369" s="178" t="s">
        <v>558</v>
      </c>
      <c r="AT369" s="178" t="s">
        <v>187</v>
      </c>
      <c r="AU369" s="178" t="s">
        <v>86</v>
      </c>
      <c r="AY369" s="18" t="s">
        <v>184</v>
      </c>
      <c r="BE369" s="179">
        <f>IF(N369="základní",J369,0)</f>
        <v>0</v>
      </c>
      <c r="BF369" s="179">
        <f>IF(N369="snížená",J369,0)</f>
        <v>0</v>
      </c>
      <c r="BG369" s="179">
        <f>IF(N369="zákl. přenesená",J369,0)</f>
        <v>0</v>
      </c>
      <c r="BH369" s="179">
        <f>IF(N369="sníž. přenesená",J369,0)</f>
        <v>0</v>
      </c>
      <c r="BI369" s="179">
        <f>IF(N369="nulová",J369,0)</f>
        <v>0</v>
      </c>
      <c r="BJ369" s="18" t="s">
        <v>86</v>
      </c>
      <c r="BK369" s="179">
        <f>ROUND(I369*H369,2)</f>
        <v>0</v>
      </c>
      <c r="BL369" s="18" t="s">
        <v>558</v>
      </c>
      <c r="BM369" s="178" t="s">
        <v>597</v>
      </c>
    </row>
    <row r="370" spans="1:65" s="2" customFormat="1" ht="19.5">
      <c r="A370" s="33"/>
      <c r="B370" s="34"/>
      <c r="C370" s="33"/>
      <c r="D370" s="180" t="s">
        <v>194</v>
      </c>
      <c r="E370" s="33"/>
      <c r="F370" s="181" t="s">
        <v>560</v>
      </c>
      <c r="G370" s="33"/>
      <c r="H370" s="33"/>
      <c r="I370" s="102"/>
      <c r="J370" s="33"/>
      <c r="K370" s="33"/>
      <c r="L370" s="34"/>
      <c r="M370" s="182"/>
      <c r="N370" s="183"/>
      <c r="O370" s="59"/>
      <c r="P370" s="59"/>
      <c r="Q370" s="59"/>
      <c r="R370" s="59"/>
      <c r="S370" s="59"/>
      <c r="T370" s="60"/>
      <c r="U370" s="33"/>
      <c r="V370" s="33"/>
      <c r="W370" s="33"/>
      <c r="X370" s="33"/>
      <c r="Y370" s="33"/>
      <c r="Z370" s="33"/>
      <c r="AA370" s="33"/>
      <c r="AB370" s="33"/>
      <c r="AC370" s="33"/>
      <c r="AD370" s="33"/>
      <c r="AE370" s="33"/>
      <c r="AT370" s="18" t="s">
        <v>194</v>
      </c>
      <c r="AU370" s="18" t="s">
        <v>86</v>
      </c>
    </row>
    <row r="371" spans="1:65" s="13" customFormat="1" ht="11.25">
      <c r="B371" s="184"/>
      <c r="D371" s="180" t="s">
        <v>196</v>
      </c>
      <c r="E371" s="185" t="s">
        <v>1</v>
      </c>
      <c r="F371" s="186" t="s">
        <v>598</v>
      </c>
      <c r="H371" s="187">
        <v>2.8</v>
      </c>
      <c r="I371" s="188"/>
      <c r="L371" s="184"/>
      <c r="M371" s="189"/>
      <c r="N371" s="190"/>
      <c r="O371" s="190"/>
      <c r="P371" s="190"/>
      <c r="Q371" s="190"/>
      <c r="R371" s="190"/>
      <c r="S371" s="190"/>
      <c r="T371" s="191"/>
      <c r="AT371" s="185" t="s">
        <v>196</v>
      </c>
      <c r="AU371" s="185" t="s">
        <v>86</v>
      </c>
      <c r="AV371" s="13" t="s">
        <v>88</v>
      </c>
      <c r="AW371" s="13" t="s">
        <v>36</v>
      </c>
      <c r="AX371" s="13" t="s">
        <v>79</v>
      </c>
      <c r="AY371" s="185" t="s">
        <v>184</v>
      </c>
    </row>
    <row r="372" spans="1:65" s="13" customFormat="1" ht="11.25">
      <c r="B372" s="184"/>
      <c r="D372" s="180" t="s">
        <v>196</v>
      </c>
      <c r="E372" s="185" t="s">
        <v>1</v>
      </c>
      <c r="F372" s="186" t="s">
        <v>599</v>
      </c>
      <c r="H372" s="187">
        <v>1.0999999999999999E-2</v>
      </c>
      <c r="I372" s="188"/>
      <c r="L372" s="184"/>
      <c r="M372" s="189"/>
      <c r="N372" s="190"/>
      <c r="O372" s="190"/>
      <c r="P372" s="190"/>
      <c r="Q372" s="190"/>
      <c r="R372" s="190"/>
      <c r="S372" s="190"/>
      <c r="T372" s="191"/>
      <c r="AT372" s="185" t="s">
        <v>196</v>
      </c>
      <c r="AU372" s="185" t="s">
        <v>86</v>
      </c>
      <c r="AV372" s="13" t="s">
        <v>88</v>
      </c>
      <c r="AW372" s="13" t="s">
        <v>36</v>
      </c>
      <c r="AX372" s="13" t="s">
        <v>79</v>
      </c>
      <c r="AY372" s="185" t="s">
        <v>184</v>
      </c>
    </row>
    <row r="373" spans="1:65" s="13" customFormat="1" ht="11.25">
      <c r="B373" s="184"/>
      <c r="D373" s="180" t="s">
        <v>196</v>
      </c>
      <c r="E373" s="185" t="s">
        <v>1</v>
      </c>
      <c r="F373" s="186" t="s">
        <v>600</v>
      </c>
      <c r="H373" s="187">
        <v>6.0000000000000001E-3</v>
      </c>
      <c r="I373" s="188"/>
      <c r="L373" s="184"/>
      <c r="M373" s="189"/>
      <c r="N373" s="190"/>
      <c r="O373" s="190"/>
      <c r="P373" s="190"/>
      <c r="Q373" s="190"/>
      <c r="R373" s="190"/>
      <c r="S373" s="190"/>
      <c r="T373" s="191"/>
      <c r="AT373" s="185" t="s">
        <v>196</v>
      </c>
      <c r="AU373" s="185" t="s">
        <v>86</v>
      </c>
      <c r="AV373" s="13" t="s">
        <v>88</v>
      </c>
      <c r="AW373" s="13" t="s">
        <v>36</v>
      </c>
      <c r="AX373" s="13" t="s">
        <v>79</v>
      </c>
      <c r="AY373" s="185" t="s">
        <v>184</v>
      </c>
    </row>
    <row r="374" spans="1:65" s="13" customFormat="1" ht="11.25">
      <c r="B374" s="184"/>
      <c r="D374" s="180" t="s">
        <v>196</v>
      </c>
      <c r="E374" s="185" t="s">
        <v>1</v>
      </c>
      <c r="F374" s="186" t="s">
        <v>601</v>
      </c>
      <c r="H374" s="187">
        <v>0.35799999999999998</v>
      </c>
      <c r="I374" s="188"/>
      <c r="L374" s="184"/>
      <c r="M374" s="189"/>
      <c r="N374" s="190"/>
      <c r="O374" s="190"/>
      <c r="P374" s="190"/>
      <c r="Q374" s="190"/>
      <c r="R374" s="190"/>
      <c r="S374" s="190"/>
      <c r="T374" s="191"/>
      <c r="AT374" s="185" t="s">
        <v>196</v>
      </c>
      <c r="AU374" s="185" t="s">
        <v>86</v>
      </c>
      <c r="AV374" s="13" t="s">
        <v>88</v>
      </c>
      <c r="AW374" s="13" t="s">
        <v>36</v>
      </c>
      <c r="AX374" s="13" t="s">
        <v>79</v>
      </c>
      <c r="AY374" s="185" t="s">
        <v>184</v>
      </c>
    </row>
    <row r="375" spans="1:65" s="13" customFormat="1" ht="11.25">
      <c r="B375" s="184"/>
      <c r="D375" s="180" t="s">
        <v>196</v>
      </c>
      <c r="E375" s="185" t="s">
        <v>1</v>
      </c>
      <c r="F375" s="186" t="s">
        <v>602</v>
      </c>
      <c r="H375" s="187">
        <v>1E-3</v>
      </c>
      <c r="I375" s="188"/>
      <c r="L375" s="184"/>
      <c r="M375" s="189"/>
      <c r="N375" s="190"/>
      <c r="O375" s="190"/>
      <c r="P375" s="190"/>
      <c r="Q375" s="190"/>
      <c r="R375" s="190"/>
      <c r="S375" s="190"/>
      <c r="T375" s="191"/>
      <c r="AT375" s="185" t="s">
        <v>196</v>
      </c>
      <c r="AU375" s="185" t="s">
        <v>86</v>
      </c>
      <c r="AV375" s="13" t="s">
        <v>88</v>
      </c>
      <c r="AW375" s="13" t="s">
        <v>36</v>
      </c>
      <c r="AX375" s="13" t="s">
        <v>79</v>
      </c>
      <c r="AY375" s="185" t="s">
        <v>184</v>
      </c>
    </row>
    <row r="376" spans="1:65" s="13" customFormat="1" ht="11.25">
      <c r="B376" s="184"/>
      <c r="D376" s="180" t="s">
        <v>196</v>
      </c>
      <c r="E376" s="185" t="s">
        <v>1</v>
      </c>
      <c r="F376" s="186" t="s">
        <v>603</v>
      </c>
      <c r="H376" s="187">
        <v>0.14399999999999999</v>
      </c>
      <c r="I376" s="188"/>
      <c r="L376" s="184"/>
      <c r="M376" s="189"/>
      <c r="N376" s="190"/>
      <c r="O376" s="190"/>
      <c r="P376" s="190"/>
      <c r="Q376" s="190"/>
      <c r="R376" s="190"/>
      <c r="S376" s="190"/>
      <c r="T376" s="191"/>
      <c r="AT376" s="185" t="s">
        <v>196</v>
      </c>
      <c r="AU376" s="185" t="s">
        <v>86</v>
      </c>
      <c r="AV376" s="13" t="s">
        <v>88</v>
      </c>
      <c r="AW376" s="13" t="s">
        <v>36</v>
      </c>
      <c r="AX376" s="13" t="s">
        <v>79</v>
      </c>
      <c r="AY376" s="185" t="s">
        <v>184</v>
      </c>
    </row>
    <row r="377" spans="1:65" s="13" customFormat="1" ht="11.25">
      <c r="B377" s="184"/>
      <c r="D377" s="180" t="s">
        <v>196</v>
      </c>
      <c r="E377" s="185" t="s">
        <v>1</v>
      </c>
      <c r="F377" s="186" t="s">
        <v>604</v>
      </c>
      <c r="H377" s="187">
        <v>0.252</v>
      </c>
      <c r="I377" s="188"/>
      <c r="L377" s="184"/>
      <c r="M377" s="189"/>
      <c r="N377" s="190"/>
      <c r="O377" s="190"/>
      <c r="P377" s="190"/>
      <c r="Q377" s="190"/>
      <c r="R377" s="190"/>
      <c r="S377" s="190"/>
      <c r="T377" s="191"/>
      <c r="AT377" s="185" t="s">
        <v>196</v>
      </c>
      <c r="AU377" s="185" t="s">
        <v>86</v>
      </c>
      <c r="AV377" s="13" t="s">
        <v>88</v>
      </c>
      <c r="AW377" s="13" t="s">
        <v>36</v>
      </c>
      <c r="AX377" s="13" t="s">
        <v>79</v>
      </c>
      <c r="AY377" s="185" t="s">
        <v>184</v>
      </c>
    </row>
    <row r="378" spans="1:65" s="13" customFormat="1" ht="11.25">
      <c r="B378" s="184"/>
      <c r="D378" s="180" t="s">
        <v>196</v>
      </c>
      <c r="E378" s="185" t="s">
        <v>1</v>
      </c>
      <c r="F378" s="186" t="s">
        <v>605</v>
      </c>
      <c r="H378" s="187">
        <v>0.36</v>
      </c>
      <c r="I378" s="188"/>
      <c r="L378" s="184"/>
      <c r="M378" s="189"/>
      <c r="N378" s="190"/>
      <c r="O378" s="190"/>
      <c r="P378" s="190"/>
      <c r="Q378" s="190"/>
      <c r="R378" s="190"/>
      <c r="S378" s="190"/>
      <c r="T378" s="191"/>
      <c r="AT378" s="185" t="s">
        <v>196</v>
      </c>
      <c r="AU378" s="185" t="s">
        <v>86</v>
      </c>
      <c r="AV378" s="13" t="s">
        <v>88</v>
      </c>
      <c r="AW378" s="13" t="s">
        <v>36</v>
      </c>
      <c r="AX378" s="13" t="s">
        <v>79</v>
      </c>
      <c r="AY378" s="185" t="s">
        <v>184</v>
      </c>
    </row>
    <row r="379" spans="1:65" s="13" customFormat="1" ht="11.25">
      <c r="B379" s="184"/>
      <c r="D379" s="180" t="s">
        <v>196</v>
      </c>
      <c r="E379" s="185" t="s">
        <v>1</v>
      </c>
      <c r="F379" s="186" t="s">
        <v>606</v>
      </c>
      <c r="H379" s="187">
        <v>1.7509999999999999</v>
      </c>
      <c r="I379" s="188"/>
      <c r="L379" s="184"/>
      <c r="M379" s="189"/>
      <c r="N379" s="190"/>
      <c r="O379" s="190"/>
      <c r="P379" s="190"/>
      <c r="Q379" s="190"/>
      <c r="R379" s="190"/>
      <c r="S379" s="190"/>
      <c r="T379" s="191"/>
      <c r="AT379" s="185" t="s">
        <v>196</v>
      </c>
      <c r="AU379" s="185" t="s">
        <v>86</v>
      </c>
      <c r="AV379" s="13" t="s">
        <v>88</v>
      </c>
      <c r="AW379" s="13" t="s">
        <v>36</v>
      </c>
      <c r="AX379" s="13" t="s">
        <v>79</v>
      </c>
      <c r="AY379" s="185" t="s">
        <v>184</v>
      </c>
    </row>
    <row r="380" spans="1:65" s="13" customFormat="1" ht="11.25">
      <c r="B380" s="184"/>
      <c r="D380" s="180" t="s">
        <v>196</v>
      </c>
      <c r="E380" s="185" t="s">
        <v>1</v>
      </c>
      <c r="F380" s="186" t="s">
        <v>607</v>
      </c>
      <c r="H380" s="187">
        <v>1.4999999999999999E-2</v>
      </c>
      <c r="I380" s="188"/>
      <c r="L380" s="184"/>
      <c r="M380" s="189"/>
      <c r="N380" s="190"/>
      <c r="O380" s="190"/>
      <c r="P380" s="190"/>
      <c r="Q380" s="190"/>
      <c r="R380" s="190"/>
      <c r="S380" s="190"/>
      <c r="T380" s="191"/>
      <c r="AT380" s="185" t="s">
        <v>196</v>
      </c>
      <c r="AU380" s="185" t="s">
        <v>86</v>
      </c>
      <c r="AV380" s="13" t="s">
        <v>88</v>
      </c>
      <c r="AW380" s="13" t="s">
        <v>36</v>
      </c>
      <c r="AX380" s="13" t="s">
        <v>79</v>
      </c>
      <c r="AY380" s="185" t="s">
        <v>184</v>
      </c>
    </row>
    <row r="381" spans="1:65" s="13" customFormat="1" ht="11.25">
      <c r="B381" s="184"/>
      <c r="D381" s="180" t="s">
        <v>196</v>
      </c>
      <c r="E381" s="185" t="s">
        <v>1</v>
      </c>
      <c r="F381" s="186" t="s">
        <v>608</v>
      </c>
      <c r="H381" s="187">
        <v>0.03</v>
      </c>
      <c r="I381" s="188"/>
      <c r="L381" s="184"/>
      <c r="M381" s="189"/>
      <c r="N381" s="190"/>
      <c r="O381" s="190"/>
      <c r="P381" s="190"/>
      <c r="Q381" s="190"/>
      <c r="R381" s="190"/>
      <c r="S381" s="190"/>
      <c r="T381" s="191"/>
      <c r="AT381" s="185" t="s">
        <v>196</v>
      </c>
      <c r="AU381" s="185" t="s">
        <v>86</v>
      </c>
      <c r="AV381" s="13" t="s">
        <v>88</v>
      </c>
      <c r="AW381" s="13" t="s">
        <v>36</v>
      </c>
      <c r="AX381" s="13" t="s">
        <v>79</v>
      </c>
      <c r="AY381" s="185" t="s">
        <v>184</v>
      </c>
    </row>
    <row r="382" spans="1:65" s="14" customFormat="1" ht="11.25">
      <c r="B382" s="192"/>
      <c r="D382" s="180" t="s">
        <v>196</v>
      </c>
      <c r="E382" s="193" t="s">
        <v>1</v>
      </c>
      <c r="F382" s="194" t="s">
        <v>212</v>
      </c>
      <c r="H382" s="195">
        <v>5.7279999999999998</v>
      </c>
      <c r="I382" s="196"/>
      <c r="L382" s="192"/>
      <c r="M382" s="197"/>
      <c r="N382" s="198"/>
      <c r="O382" s="198"/>
      <c r="P382" s="198"/>
      <c r="Q382" s="198"/>
      <c r="R382" s="198"/>
      <c r="S382" s="198"/>
      <c r="T382" s="199"/>
      <c r="AT382" s="193" t="s">
        <v>196</v>
      </c>
      <c r="AU382" s="193" t="s">
        <v>86</v>
      </c>
      <c r="AV382" s="14" t="s">
        <v>192</v>
      </c>
      <c r="AW382" s="14" t="s">
        <v>36</v>
      </c>
      <c r="AX382" s="14" t="s">
        <v>86</v>
      </c>
      <c r="AY382" s="193" t="s">
        <v>184</v>
      </c>
    </row>
    <row r="383" spans="1:65" s="2" customFormat="1" ht="62.65" customHeight="1">
      <c r="A383" s="33"/>
      <c r="B383" s="166"/>
      <c r="C383" s="167" t="s">
        <v>609</v>
      </c>
      <c r="D383" s="167" t="s">
        <v>187</v>
      </c>
      <c r="E383" s="168" t="s">
        <v>610</v>
      </c>
      <c r="F383" s="169" t="s">
        <v>611</v>
      </c>
      <c r="G383" s="170" t="s">
        <v>216</v>
      </c>
      <c r="H383" s="171">
        <v>5.65</v>
      </c>
      <c r="I383" s="172"/>
      <c r="J383" s="173">
        <f>ROUND(I383*H383,2)</f>
        <v>0</v>
      </c>
      <c r="K383" s="169" t="s">
        <v>191</v>
      </c>
      <c r="L383" s="34"/>
      <c r="M383" s="174" t="s">
        <v>1</v>
      </c>
      <c r="N383" s="175" t="s">
        <v>44</v>
      </c>
      <c r="O383" s="59"/>
      <c r="P383" s="176">
        <f>O383*H383</f>
        <v>0</v>
      </c>
      <c r="Q383" s="176">
        <v>0</v>
      </c>
      <c r="R383" s="176">
        <f>Q383*H383</f>
        <v>0</v>
      </c>
      <c r="S383" s="176">
        <v>0</v>
      </c>
      <c r="T383" s="177">
        <f>S383*H383</f>
        <v>0</v>
      </c>
      <c r="U383" s="33"/>
      <c r="V383" s="33"/>
      <c r="W383" s="33"/>
      <c r="X383" s="33"/>
      <c r="Y383" s="33"/>
      <c r="Z383" s="33"/>
      <c r="AA383" s="33"/>
      <c r="AB383" s="33"/>
      <c r="AC383" s="33"/>
      <c r="AD383" s="33"/>
      <c r="AE383" s="33"/>
      <c r="AR383" s="178" t="s">
        <v>558</v>
      </c>
      <c r="AT383" s="178" t="s">
        <v>187</v>
      </c>
      <c r="AU383" s="178" t="s">
        <v>86</v>
      </c>
      <c r="AY383" s="18" t="s">
        <v>184</v>
      </c>
      <c r="BE383" s="179">
        <f>IF(N383="základní",J383,0)</f>
        <v>0</v>
      </c>
      <c r="BF383" s="179">
        <f>IF(N383="snížená",J383,0)</f>
        <v>0</v>
      </c>
      <c r="BG383" s="179">
        <f>IF(N383="zákl. přenesená",J383,0)</f>
        <v>0</v>
      </c>
      <c r="BH383" s="179">
        <f>IF(N383="sníž. přenesená",J383,0)</f>
        <v>0</v>
      </c>
      <c r="BI383" s="179">
        <f>IF(N383="nulová",J383,0)</f>
        <v>0</v>
      </c>
      <c r="BJ383" s="18" t="s">
        <v>86</v>
      </c>
      <c r="BK383" s="179">
        <f>ROUND(I383*H383,2)</f>
        <v>0</v>
      </c>
      <c r="BL383" s="18" t="s">
        <v>558</v>
      </c>
      <c r="BM383" s="178" t="s">
        <v>612</v>
      </c>
    </row>
    <row r="384" spans="1:65" s="2" customFormat="1" ht="19.5">
      <c r="A384" s="33"/>
      <c r="B384" s="34"/>
      <c r="C384" s="33"/>
      <c r="D384" s="180" t="s">
        <v>194</v>
      </c>
      <c r="E384" s="33"/>
      <c r="F384" s="181" t="s">
        <v>560</v>
      </c>
      <c r="G384" s="33"/>
      <c r="H384" s="33"/>
      <c r="I384" s="102"/>
      <c r="J384" s="33"/>
      <c r="K384" s="33"/>
      <c r="L384" s="34"/>
      <c r="M384" s="182"/>
      <c r="N384" s="183"/>
      <c r="O384" s="59"/>
      <c r="P384" s="59"/>
      <c r="Q384" s="59"/>
      <c r="R384" s="59"/>
      <c r="S384" s="59"/>
      <c r="T384" s="60"/>
      <c r="U384" s="33"/>
      <c r="V384" s="33"/>
      <c r="W384" s="33"/>
      <c r="X384" s="33"/>
      <c r="Y384" s="33"/>
      <c r="Z384" s="33"/>
      <c r="AA384" s="33"/>
      <c r="AB384" s="33"/>
      <c r="AC384" s="33"/>
      <c r="AD384" s="33"/>
      <c r="AE384" s="33"/>
      <c r="AT384" s="18" t="s">
        <v>194</v>
      </c>
      <c r="AU384" s="18" t="s">
        <v>86</v>
      </c>
    </row>
    <row r="385" spans="1:65" s="13" customFormat="1" ht="11.25">
      <c r="B385" s="184"/>
      <c r="D385" s="180" t="s">
        <v>196</v>
      </c>
      <c r="E385" s="185" t="s">
        <v>1</v>
      </c>
      <c r="F385" s="186" t="s">
        <v>613</v>
      </c>
      <c r="H385" s="187">
        <v>5.65</v>
      </c>
      <c r="I385" s="188"/>
      <c r="L385" s="184"/>
      <c r="M385" s="189"/>
      <c r="N385" s="190"/>
      <c r="O385" s="190"/>
      <c r="P385" s="190"/>
      <c r="Q385" s="190"/>
      <c r="R385" s="190"/>
      <c r="S385" s="190"/>
      <c r="T385" s="191"/>
      <c r="AT385" s="185" t="s">
        <v>196</v>
      </c>
      <c r="AU385" s="185" t="s">
        <v>86</v>
      </c>
      <c r="AV385" s="13" t="s">
        <v>88</v>
      </c>
      <c r="AW385" s="13" t="s">
        <v>36</v>
      </c>
      <c r="AX385" s="13" t="s">
        <v>79</v>
      </c>
      <c r="AY385" s="185" t="s">
        <v>184</v>
      </c>
    </row>
    <row r="386" spans="1:65" s="14" customFormat="1" ht="11.25">
      <c r="B386" s="192"/>
      <c r="D386" s="180" t="s">
        <v>196</v>
      </c>
      <c r="E386" s="193" t="s">
        <v>1</v>
      </c>
      <c r="F386" s="194" t="s">
        <v>212</v>
      </c>
      <c r="H386" s="195">
        <v>5.65</v>
      </c>
      <c r="I386" s="196"/>
      <c r="L386" s="192"/>
      <c r="M386" s="197"/>
      <c r="N386" s="198"/>
      <c r="O386" s="198"/>
      <c r="P386" s="198"/>
      <c r="Q386" s="198"/>
      <c r="R386" s="198"/>
      <c r="S386" s="198"/>
      <c r="T386" s="199"/>
      <c r="AT386" s="193" t="s">
        <v>196</v>
      </c>
      <c r="AU386" s="193" t="s">
        <v>86</v>
      </c>
      <c r="AV386" s="14" t="s">
        <v>192</v>
      </c>
      <c r="AW386" s="14" t="s">
        <v>36</v>
      </c>
      <c r="AX386" s="14" t="s">
        <v>86</v>
      </c>
      <c r="AY386" s="193" t="s">
        <v>184</v>
      </c>
    </row>
    <row r="387" spans="1:65" s="2" customFormat="1" ht="62.65" customHeight="1">
      <c r="A387" s="33"/>
      <c r="B387" s="166"/>
      <c r="C387" s="167" t="s">
        <v>614</v>
      </c>
      <c r="D387" s="167" t="s">
        <v>187</v>
      </c>
      <c r="E387" s="168" t="s">
        <v>615</v>
      </c>
      <c r="F387" s="169" t="s">
        <v>616</v>
      </c>
      <c r="G387" s="170" t="s">
        <v>216</v>
      </c>
      <c r="H387" s="171">
        <v>223.2</v>
      </c>
      <c r="I387" s="172"/>
      <c r="J387" s="173">
        <f>ROUND(I387*H387,2)</f>
        <v>0</v>
      </c>
      <c r="K387" s="169" t="s">
        <v>191</v>
      </c>
      <c r="L387" s="34"/>
      <c r="M387" s="174" t="s">
        <v>1</v>
      </c>
      <c r="N387" s="175" t="s">
        <v>44</v>
      </c>
      <c r="O387" s="59"/>
      <c r="P387" s="176">
        <f>O387*H387</f>
        <v>0</v>
      </c>
      <c r="Q387" s="176">
        <v>0</v>
      </c>
      <c r="R387" s="176">
        <f>Q387*H387</f>
        <v>0</v>
      </c>
      <c r="S387" s="176">
        <v>0</v>
      </c>
      <c r="T387" s="177">
        <f>S387*H387</f>
        <v>0</v>
      </c>
      <c r="U387" s="33"/>
      <c r="V387" s="33"/>
      <c r="W387" s="33"/>
      <c r="X387" s="33"/>
      <c r="Y387" s="33"/>
      <c r="Z387" s="33"/>
      <c r="AA387" s="33"/>
      <c r="AB387" s="33"/>
      <c r="AC387" s="33"/>
      <c r="AD387" s="33"/>
      <c r="AE387" s="33"/>
      <c r="AR387" s="178" t="s">
        <v>558</v>
      </c>
      <c r="AT387" s="178" t="s">
        <v>187</v>
      </c>
      <c r="AU387" s="178" t="s">
        <v>86</v>
      </c>
      <c r="AY387" s="18" t="s">
        <v>184</v>
      </c>
      <c r="BE387" s="179">
        <f>IF(N387="základní",J387,0)</f>
        <v>0</v>
      </c>
      <c r="BF387" s="179">
        <f>IF(N387="snížená",J387,0)</f>
        <v>0</v>
      </c>
      <c r="BG387" s="179">
        <f>IF(N387="zákl. přenesená",J387,0)</f>
        <v>0</v>
      </c>
      <c r="BH387" s="179">
        <f>IF(N387="sníž. přenesená",J387,0)</f>
        <v>0</v>
      </c>
      <c r="BI387" s="179">
        <f>IF(N387="nulová",J387,0)</f>
        <v>0</v>
      </c>
      <c r="BJ387" s="18" t="s">
        <v>86</v>
      </c>
      <c r="BK387" s="179">
        <f>ROUND(I387*H387,2)</f>
        <v>0</v>
      </c>
      <c r="BL387" s="18" t="s">
        <v>558</v>
      </c>
      <c r="BM387" s="178" t="s">
        <v>617</v>
      </c>
    </row>
    <row r="388" spans="1:65" s="2" customFormat="1" ht="19.5">
      <c r="A388" s="33"/>
      <c r="B388" s="34"/>
      <c r="C388" s="33"/>
      <c r="D388" s="180" t="s">
        <v>194</v>
      </c>
      <c r="E388" s="33"/>
      <c r="F388" s="181" t="s">
        <v>560</v>
      </c>
      <c r="G388" s="33"/>
      <c r="H388" s="33"/>
      <c r="I388" s="102"/>
      <c r="J388" s="33"/>
      <c r="K388" s="33"/>
      <c r="L388" s="34"/>
      <c r="M388" s="182"/>
      <c r="N388" s="183"/>
      <c r="O388" s="59"/>
      <c r="P388" s="59"/>
      <c r="Q388" s="59"/>
      <c r="R388" s="59"/>
      <c r="S388" s="59"/>
      <c r="T388" s="60"/>
      <c r="U388" s="33"/>
      <c r="V388" s="33"/>
      <c r="W388" s="33"/>
      <c r="X388" s="33"/>
      <c r="Y388" s="33"/>
      <c r="Z388" s="33"/>
      <c r="AA388" s="33"/>
      <c r="AB388" s="33"/>
      <c r="AC388" s="33"/>
      <c r="AD388" s="33"/>
      <c r="AE388" s="33"/>
      <c r="AT388" s="18" t="s">
        <v>194</v>
      </c>
      <c r="AU388" s="18" t="s">
        <v>86</v>
      </c>
    </row>
    <row r="389" spans="1:65" s="13" customFormat="1" ht="11.25">
      <c r="B389" s="184"/>
      <c r="D389" s="180" t="s">
        <v>196</v>
      </c>
      <c r="E389" s="185" t="s">
        <v>1</v>
      </c>
      <c r="F389" s="186" t="s">
        <v>618</v>
      </c>
      <c r="H389" s="187">
        <v>223.2</v>
      </c>
      <c r="I389" s="188"/>
      <c r="L389" s="184"/>
      <c r="M389" s="189"/>
      <c r="N389" s="190"/>
      <c r="O389" s="190"/>
      <c r="P389" s="190"/>
      <c r="Q389" s="190"/>
      <c r="R389" s="190"/>
      <c r="S389" s="190"/>
      <c r="T389" s="191"/>
      <c r="AT389" s="185" t="s">
        <v>196</v>
      </c>
      <c r="AU389" s="185" t="s">
        <v>86</v>
      </c>
      <c r="AV389" s="13" t="s">
        <v>88</v>
      </c>
      <c r="AW389" s="13" t="s">
        <v>36</v>
      </c>
      <c r="AX389" s="13" t="s">
        <v>79</v>
      </c>
      <c r="AY389" s="185" t="s">
        <v>184</v>
      </c>
    </row>
    <row r="390" spans="1:65" s="14" customFormat="1" ht="11.25">
      <c r="B390" s="192"/>
      <c r="D390" s="180" t="s">
        <v>196</v>
      </c>
      <c r="E390" s="193" t="s">
        <v>1</v>
      </c>
      <c r="F390" s="194" t="s">
        <v>212</v>
      </c>
      <c r="H390" s="195">
        <v>223.2</v>
      </c>
      <c r="I390" s="196"/>
      <c r="L390" s="192"/>
      <c r="M390" s="197"/>
      <c r="N390" s="198"/>
      <c r="O390" s="198"/>
      <c r="P390" s="198"/>
      <c r="Q390" s="198"/>
      <c r="R390" s="198"/>
      <c r="S390" s="198"/>
      <c r="T390" s="199"/>
      <c r="AT390" s="193" t="s">
        <v>196</v>
      </c>
      <c r="AU390" s="193" t="s">
        <v>86</v>
      </c>
      <c r="AV390" s="14" t="s">
        <v>192</v>
      </c>
      <c r="AW390" s="14" t="s">
        <v>36</v>
      </c>
      <c r="AX390" s="14" t="s">
        <v>86</v>
      </c>
      <c r="AY390" s="193" t="s">
        <v>184</v>
      </c>
    </row>
    <row r="391" spans="1:65" s="2" customFormat="1" ht="24.2" customHeight="1">
      <c r="A391" s="33"/>
      <c r="B391" s="166"/>
      <c r="C391" s="167" t="s">
        <v>619</v>
      </c>
      <c r="D391" s="167" t="s">
        <v>187</v>
      </c>
      <c r="E391" s="168" t="s">
        <v>620</v>
      </c>
      <c r="F391" s="169" t="s">
        <v>621</v>
      </c>
      <c r="G391" s="170" t="s">
        <v>216</v>
      </c>
      <c r="H391" s="171">
        <v>4384.8</v>
      </c>
      <c r="I391" s="172"/>
      <c r="J391" s="173">
        <f>ROUND(I391*H391,2)</f>
        <v>0</v>
      </c>
      <c r="K391" s="169" t="s">
        <v>191</v>
      </c>
      <c r="L391" s="34"/>
      <c r="M391" s="174" t="s">
        <v>1</v>
      </c>
      <c r="N391" s="175" t="s">
        <v>44</v>
      </c>
      <c r="O391" s="59"/>
      <c r="P391" s="176">
        <f>O391*H391</f>
        <v>0</v>
      </c>
      <c r="Q391" s="176">
        <v>0</v>
      </c>
      <c r="R391" s="176">
        <f>Q391*H391</f>
        <v>0</v>
      </c>
      <c r="S391" s="176">
        <v>0</v>
      </c>
      <c r="T391" s="177">
        <f>S391*H391</f>
        <v>0</v>
      </c>
      <c r="U391" s="33"/>
      <c r="V391" s="33"/>
      <c r="W391" s="33"/>
      <c r="X391" s="33"/>
      <c r="Y391" s="33"/>
      <c r="Z391" s="33"/>
      <c r="AA391" s="33"/>
      <c r="AB391" s="33"/>
      <c r="AC391" s="33"/>
      <c r="AD391" s="33"/>
      <c r="AE391" s="33"/>
      <c r="AR391" s="178" t="s">
        <v>558</v>
      </c>
      <c r="AT391" s="178" t="s">
        <v>187</v>
      </c>
      <c r="AU391" s="178" t="s">
        <v>86</v>
      </c>
      <c r="AY391" s="18" t="s">
        <v>184</v>
      </c>
      <c r="BE391" s="179">
        <f>IF(N391="základní",J391,0)</f>
        <v>0</v>
      </c>
      <c r="BF391" s="179">
        <f>IF(N391="snížená",J391,0)</f>
        <v>0</v>
      </c>
      <c r="BG391" s="179">
        <f>IF(N391="zákl. přenesená",J391,0)</f>
        <v>0</v>
      </c>
      <c r="BH391" s="179">
        <f>IF(N391="sníž. přenesená",J391,0)</f>
        <v>0</v>
      </c>
      <c r="BI391" s="179">
        <f>IF(N391="nulová",J391,0)</f>
        <v>0</v>
      </c>
      <c r="BJ391" s="18" t="s">
        <v>86</v>
      </c>
      <c r="BK391" s="179">
        <f>ROUND(I391*H391,2)</f>
        <v>0</v>
      </c>
      <c r="BL391" s="18" t="s">
        <v>558</v>
      </c>
      <c r="BM391" s="178" t="s">
        <v>622</v>
      </c>
    </row>
    <row r="392" spans="1:65" s="13" customFormat="1" ht="11.25">
      <c r="B392" s="184"/>
      <c r="D392" s="180" t="s">
        <v>196</v>
      </c>
      <c r="E392" s="185" t="s">
        <v>1</v>
      </c>
      <c r="F392" s="186" t="s">
        <v>623</v>
      </c>
      <c r="H392" s="187">
        <v>3783.6</v>
      </c>
      <c r="I392" s="188"/>
      <c r="L392" s="184"/>
      <c r="M392" s="189"/>
      <c r="N392" s="190"/>
      <c r="O392" s="190"/>
      <c r="P392" s="190"/>
      <c r="Q392" s="190"/>
      <c r="R392" s="190"/>
      <c r="S392" s="190"/>
      <c r="T392" s="191"/>
      <c r="AT392" s="185" t="s">
        <v>196</v>
      </c>
      <c r="AU392" s="185" t="s">
        <v>86</v>
      </c>
      <c r="AV392" s="13" t="s">
        <v>88</v>
      </c>
      <c r="AW392" s="13" t="s">
        <v>36</v>
      </c>
      <c r="AX392" s="13" t="s">
        <v>79</v>
      </c>
      <c r="AY392" s="185" t="s">
        <v>184</v>
      </c>
    </row>
    <row r="393" spans="1:65" s="13" customFormat="1" ht="11.25">
      <c r="B393" s="184"/>
      <c r="D393" s="180" t="s">
        <v>196</v>
      </c>
      <c r="E393" s="185" t="s">
        <v>1</v>
      </c>
      <c r="F393" s="186" t="s">
        <v>624</v>
      </c>
      <c r="H393" s="187">
        <v>601.20000000000005</v>
      </c>
      <c r="I393" s="188"/>
      <c r="L393" s="184"/>
      <c r="M393" s="189"/>
      <c r="N393" s="190"/>
      <c r="O393" s="190"/>
      <c r="P393" s="190"/>
      <c r="Q393" s="190"/>
      <c r="R393" s="190"/>
      <c r="S393" s="190"/>
      <c r="T393" s="191"/>
      <c r="AT393" s="185" t="s">
        <v>196</v>
      </c>
      <c r="AU393" s="185" t="s">
        <v>86</v>
      </c>
      <c r="AV393" s="13" t="s">
        <v>88</v>
      </c>
      <c r="AW393" s="13" t="s">
        <v>36</v>
      </c>
      <c r="AX393" s="13" t="s">
        <v>79</v>
      </c>
      <c r="AY393" s="185" t="s">
        <v>184</v>
      </c>
    </row>
    <row r="394" spans="1:65" s="14" customFormat="1" ht="11.25">
      <c r="B394" s="192"/>
      <c r="D394" s="180" t="s">
        <v>196</v>
      </c>
      <c r="E394" s="193" t="s">
        <v>1</v>
      </c>
      <c r="F394" s="194" t="s">
        <v>212</v>
      </c>
      <c r="H394" s="195">
        <v>4384.8</v>
      </c>
      <c r="I394" s="196"/>
      <c r="L394" s="192"/>
      <c r="M394" s="197"/>
      <c r="N394" s="198"/>
      <c r="O394" s="198"/>
      <c r="P394" s="198"/>
      <c r="Q394" s="198"/>
      <c r="R394" s="198"/>
      <c r="S394" s="198"/>
      <c r="T394" s="199"/>
      <c r="AT394" s="193" t="s">
        <v>196</v>
      </c>
      <c r="AU394" s="193" t="s">
        <v>86</v>
      </c>
      <c r="AV394" s="14" t="s">
        <v>192</v>
      </c>
      <c r="AW394" s="14" t="s">
        <v>36</v>
      </c>
      <c r="AX394" s="14" t="s">
        <v>86</v>
      </c>
      <c r="AY394" s="193" t="s">
        <v>184</v>
      </c>
    </row>
    <row r="395" spans="1:65" s="2" customFormat="1" ht="24.2" customHeight="1">
      <c r="A395" s="33"/>
      <c r="B395" s="166"/>
      <c r="C395" s="167" t="s">
        <v>625</v>
      </c>
      <c r="D395" s="167" t="s">
        <v>187</v>
      </c>
      <c r="E395" s="168" t="s">
        <v>626</v>
      </c>
      <c r="F395" s="169" t="s">
        <v>627</v>
      </c>
      <c r="G395" s="170" t="s">
        <v>216</v>
      </c>
      <c r="H395" s="171">
        <v>297.72000000000003</v>
      </c>
      <c r="I395" s="172"/>
      <c r="J395" s="173">
        <f>ROUND(I395*H395,2)</f>
        <v>0</v>
      </c>
      <c r="K395" s="169" t="s">
        <v>191</v>
      </c>
      <c r="L395" s="34"/>
      <c r="M395" s="174" t="s">
        <v>1</v>
      </c>
      <c r="N395" s="175" t="s">
        <v>44</v>
      </c>
      <c r="O395" s="59"/>
      <c r="P395" s="176">
        <f>O395*H395</f>
        <v>0</v>
      </c>
      <c r="Q395" s="176">
        <v>0</v>
      </c>
      <c r="R395" s="176">
        <f>Q395*H395</f>
        <v>0</v>
      </c>
      <c r="S395" s="176">
        <v>0</v>
      </c>
      <c r="T395" s="177">
        <f>S395*H395</f>
        <v>0</v>
      </c>
      <c r="U395" s="33"/>
      <c r="V395" s="33"/>
      <c r="W395" s="33"/>
      <c r="X395" s="33"/>
      <c r="Y395" s="33"/>
      <c r="Z395" s="33"/>
      <c r="AA395" s="33"/>
      <c r="AB395" s="33"/>
      <c r="AC395" s="33"/>
      <c r="AD395" s="33"/>
      <c r="AE395" s="33"/>
      <c r="AR395" s="178" t="s">
        <v>558</v>
      </c>
      <c r="AT395" s="178" t="s">
        <v>187</v>
      </c>
      <c r="AU395" s="178" t="s">
        <v>86</v>
      </c>
      <c r="AY395" s="18" t="s">
        <v>184</v>
      </c>
      <c r="BE395" s="179">
        <f>IF(N395="základní",J395,0)</f>
        <v>0</v>
      </c>
      <c r="BF395" s="179">
        <f>IF(N395="snížená",J395,0)</f>
        <v>0</v>
      </c>
      <c r="BG395" s="179">
        <f>IF(N395="zákl. přenesená",J395,0)</f>
        <v>0</v>
      </c>
      <c r="BH395" s="179">
        <f>IF(N395="sníž. přenesená",J395,0)</f>
        <v>0</v>
      </c>
      <c r="BI395" s="179">
        <f>IF(N395="nulová",J395,0)</f>
        <v>0</v>
      </c>
      <c r="BJ395" s="18" t="s">
        <v>86</v>
      </c>
      <c r="BK395" s="179">
        <f>ROUND(I395*H395,2)</f>
        <v>0</v>
      </c>
      <c r="BL395" s="18" t="s">
        <v>558</v>
      </c>
      <c r="BM395" s="178" t="s">
        <v>628</v>
      </c>
    </row>
    <row r="396" spans="1:65" s="13" customFormat="1" ht="11.25">
      <c r="B396" s="184"/>
      <c r="D396" s="180" t="s">
        <v>196</v>
      </c>
      <c r="E396" s="185" t="s">
        <v>1</v>
      </c>
      <c r="F396" s="186" t="s">
        <v>592</v>
      </c>
      <c r="H396" s="187">
        <v>74.52</v>
      </c>
      <c r="I396" s="188"/>
      <c r="L396" s="184"/>
      <c r="M396" s="189"/>
      <c r="N396" s="190"/>
      <c r="O396" s="190"/>
      <c r="P396" s="190"/>
      <c r="Q396" s="190"/>
      <c r="R396" s="190"/>
      <c r="S396" s="190"/>
      <c r="T396" s="191"/>
      <c r="AT396" s="185" t="s">
        <v>196</v>
      </c>
      <c r="AU396" s="185" t="s">
        <v>86</v>
      </c>
      <c r="AV396" s="13" t="s">
        <v>88</v>
      </c>
      <c r="AW396" s="13" t="s">
        <v>36</v>
      </c>
      <c r="AX396" s="13" t="s">
        <v>79</v>
      </c>
      <c r="AY396" s="185" t="s">
        <v>184</v>
      </c>
    </row>
    <row r="397" spans="1:65" s="13" customFormat="1" ht="11.25">
      <c r="B397" s="184"/>
      <c r="D397" s="180" t="s">
        <v>196</v>
      </c>
      <c r="E397" s="185" t="s">
        <v>1</v>
      </c>
      <c r="F397" s="186" t="s">
        <v>629</v>
      </c>
      <c r="H397" s="187">
        <v>223.2</v>
      </c>
      <c r="I397" s="188"/>
      <c r="L397" s="184"/>
      <c r="M397" s="189"/>
      <c r="N397" s="190"/>
      <c r="O397" s="190"/>
      <c r="P397" s="190"/>
      <c r="Q397" s="190"/>
      <c r="R397" s="190"/>
      <c r="S397" s="190"/>
      <c r="T397" s="191"/>
      <c r="AT397" s="185" t="s">
        <v>196</v>
      </c>
      <c r="AU397" s="185" t="s">
        <v>86</v>
      </c>
      <c r="AV397" s="13" t="s">
        <v>88</v>
      </c>
      <c r="AW397" s="13" t="s">
        <v>36</v>
      </c>
      <c r="AX397" s="13" t="s">
        <v>79</v>
      </c>
      <c r="AY397" s="185" t="s">
        <v>184</v>
      </c>
    </row>
    <row r="398" spans="1:65" s="14" customFormat="1" ht="11.25">
      <c r="B398" s="192"/>
      <c r="D398" s="180" t="s">
        <v>196</v>
      </c>
      <c r="E398" s="193" t="s">
        <v>1</v>
      </c>
      <c r="F398" s="194" t="s">
        <v>212</v>
      </c>
      <c r="H398" s="195">
        <v>297.72000000000003</v>
      </c>
      <c r="I398" s="196"/>
      <c r="L398" s="192"/>
      <c r="M398" s="197"/>
      <c r="N398" s="198"/>
      <c r="O398" s="198"/>
      <c r="P398" s="198"/>
      <c r="Q398" s="198"/>
      <c r="R398" s="198"/>
      <c r="S398" s="198"/>
      <c r="T398" s="199"/>
      <c r="AT398" s="193" t="s">
        <v>196</v>
      </c>
      <c r="AU398" s="193" t="s">
        <v>86</v>
      </c>
      <c r="AV398" s="14" t="s">
        <v>192</v>
      </c>
      <c r="AW398" s="14" t="s">
        <v>36</v>
      </c>
      <c r="AX398" s="14" t="s">
        <v>86</v>
      </c>
      <c r="AY398" s="193" t="s">
        <v>184</v>
      </c>
    </row>
    <row r="399" spans="1:65" s="2" customFormat="1" ht="24.2" customHeight="1">
      <c r="A399" s="33"/>
      <c r="B399" s="166"/>
      <c r="C399" s="167" t="s">
        <v>630</v>
      </c>
      <c r="D399" s="167" t="s">
        <v>187</v>
      </c>
      <c r="E399" s="168" t="s">
        <v>631</v>
      </c>
      <c r="F399" s="169" t="s">
        <v>632</v>
      </c>
      <c r="G399" s="170" t="s">
        <v>286</v>
      </c>
      <c r="H399" s="171">
        <v>5</v>
      </c>
      <c r="I399" s="172"/>
      <c r="J399" s="173">
        <f>ROUND(I399*H399,2)</f>
        <v>0</v>
      </c>
      <c r="K399" s="169" t="s">
        <v>191</v>
      </c>
      <c r="L399" s="34"/>
      <c r="M399" s="174" t="s">
        <v>1</v>
      </c>
      <c r="N399" s="175" t="s">
        <v>44</v>
      </c>
      <c r="O399" s="59"/>
      <c r="P399" s="176">
        <f>O399*H399</f>
        <v>0</v>
      </c>
      <c r="Q399" s="176">
        <v>0</v>
      </c>
      <c r="R399" s="176">
        <f>Q399*H399</f>
        <v>0</v>
      </c>
      <c r="S399" s="176">
        <v>0</v>
      </c>
      <c r="T399" s="177">
        <f>S399*H399</f>
        <v>0</v>
      </c>
      <c r="U399" s="33"/>
      <c r="V399" s="33"/>
      <c r="W399" s="33"/>
      <c r="X399" s="33"/>
      <c r="Y399" s="33"/>
      <c r="Z399" s="33"/>
      <c r="AA399" s="33"/>
      <c r="AB399" s="33"/>
      <c r="AC399" s="33"/>
      <c r="AD399" s="33"/>
      <c r="AE399" s="33"/>
      <c r="AR399" s="178" t="s">
        <v>558</v>
      </c>
      <c r="AT399" s="178" t="s">
        <v>187</v>
      </c>
      <c r="AU399" s="178" t="s">
        <v>86</v>
      </c>
      <c r="AY399" s="18" t="s">
        <v>184</v>
      </c>
      <c r="BE399" s="179">
        <f>IF(N399="základní",J399,0)</f>
        <v>0</v>
      </c>
      <c r="BF399" s="179">
        <f>IF(N399="snížená",J399,0)</f>
        <v>0</v>
      </c>
      <c r="BG399" s="179">
        <f>IF(N399="zákl. přenesená",J399,0)</f>
        <v>0</v>
      </c>
      <c r="BH399" s="179">
        <f>IF(N399="sníž. přenesená",J399,0)</f>
        <v>0</v>
      </c>
      <c r="BI399" s="179">
        <f>IF(N399="nulová",J399,0)</f>
        <v>0</v>
      </c>
      <c r="BJ399" s="18" t="s">
        <v>86</v>
      </c>
      <c r="BK399" s="179">
        <f>ROUND(I399*H399,2)</f>
        <v>0</v>
      </c>
      <c r="BL399" s="18" t="s">
        <v>558</v>
      </c>
      <c r="BM399" s="178" t="s">
        <v>633</v>
      </c>
    </row>
    <row r="400" spans="1:65" s="13" customFormat="1" ht="11.25">
      <c r="B400" s="184"/>
      <c r="D400" s="180" t="s">
        <v>196</v>
      </c>
      <c r="E400" s="185" t="s">
        <v>1</v>
      </c>
      <c r="F400" s="186" t="s">
        <v>634</v>
      </c>
      <c r="H400" s="187">
        <v>2</v>
      </c>
      <c r="I400" s="188"/>
      <c r="L400" s="184"/>
      <c r="M400" s="189"/>
      <c r="N400" s="190"/>
      <c r="O400" s="190"/>
      <c r="P400" s="190"/>
      <c r="Q400" s="190"/>
      <c r="R400" s="190"/>
      <c r="S400" s="190"/>
      <c r="T400" s="191"/>
      <c r="AT400" s="185" t="s">
        <v>196</v>
      </c>
      <c r="AU400" s="185" t="s">
        <v>86</v>
      </c>
      <c r="AV400" s="13" t="s">
        <v>88</v>
      </c>
      <c r="AW400" s="13" t="s">
        <v>36</v>
      </c>
      <c r="AX400" s="13" t="s">
        <v>79</v>
      </c>
      <c r="AY400" s="185" t="s">
        <v>184</v>
      </c>
    </row>
    <row r="401" spans="1:65" s="13" customFormat="1" ht="11.25">
      <c r="B401" s="184"/>
      <c r="D401" s="180" t="s">
        <v>196</v>
      </c>
      <c r="E401" s="185" t="s">
        <v>1</v>
      </c>
      <c r="F401" s="186" t="s">
        <v>635</v>
      </c>
      <c r="H401" s="187">
        <v>2</v>
      </c>
      <c r="I401" s="188"/>
      <c r="L401" s="184"/>
      <c r="M401" s="189"/>
      <c r="N401" s="190"/>
      <c r="O401" s="190"/>
      <c r="P401" s="190"/>
      <c r="Q401" s="190"/>
      <c r="R401" s="190"/>
      <c r="S401" s="190"/>
      <c r="T401" s="191"/>
      <c r="AT401" s="185" t="s">
        <v>196</v>
      </c>
      <c r="AU401" s="185" t="s">
        <v>86</v>
      </c>
      <c r="AV401" s="13" t="s">
        <v>88</v>
      </c>
      <c r="AW401" s="13" t="s">
        <v>36</v>
      </c>
      <c r="AX401" s="13" t="s">
        <v>79</v>
      </c>
      <c r="AY401" s="185" t="s">
        <v>184</v>
      </c>
    </row>
    <row r="402" spans="1:65" s="13" customFormat="1" ht="11.25">
      <c r="B402" s="184"/>
      <c r="D402" s="180" t="s">
        <v>196</v>
      </c>
      <c r="E402" s="185" t="s">
        <v>1</v>
      </c>
      <c r="F402" s="186" t="s">
        <v>636</v>
      </c>
      <c r="H402" s="187">
        <v>1</v>
      </c>
      <c r="I402" s="188"/>
      <c r="L402" s="184"/>
      <c r="M402" s="189"/>
      <c r="N402" s="190"/>
      <c r="O402" s="190"/>
      <c r="P402" s="190"/>
      <c r="Q402" s="190"/>
      <c r="R402" s="190"/>
      <c r="S402" s="190"/>
      <c r="T402" s="191"/>
      <c r="AT402" s="185" t="s">
        <v>196</v>
      </c>
      <c r="AU402" s="185" t="s">
        <v>86</v>
      </c>
      <c r="AV402" s="13" t="s">
        <v>88</v>
      </c>
      <c r="AW402" s="13" t="s">
        <v>36</v>
      </c>
      <c r="AX402" s="13" t="s">
        <v>79</v>
      </c>
      <c r="AY402" s="185" t="s">
        <v>184</v>
      </c>
    </row>
    <row r="403" spans="1:65" s="14" customFormat="1" ht="11.25">
      <c r="B403" s="192"/>
      <c r="D403" s="180" t="s">
        <v>196</v>
      </c>
      <c r="E403" s="193" t="s">
        <v>1</v>
      </c>
      <c r="F403" s="194" t="s">
        <v>212</v>
      </c>
      <c r="H403" s="195">
        <v>5</v>
      </c>
      <c r="I403" s="196"/>
      <c r="L403" s="192"/>
      <c r="M403" s="197"/>
      <c r="N403" s="198"/>
      <c r="O403" s="198"/>
      <c r="P403" s="198"/>
      <c r="Q403" s="198"/>
      <c r="R403" s="198"/>
      <c r="S403" s="198"/>
      <c r="T403" s="199"/>
      <c r="AT403" s="193" t="s">
        <v>196</v>
      </c>
      <c r="AU403" s="193" t="s">
        <v>86</v>
      </c>
      <c r="AV403" s="14" t="s">
        <v>192</v>
      </c>
      <c r="AW403" s="14" t="s">
        <v>36</v>
      </c>
      <c r="AX403" s="14" t="s">
        <v>86</v>
      </c>
      <c r="AY403" s="193" t="s">
        <v>184</v>
      </c>
    </row>
    <row r="404" spans="1:65" s="2" customFormat="1" ht="24.2" customHeight="1">
      <c r="A404" s="33"/>
      <c r="B404" s="166"/>
      <c r="C404" s="167" t="s">
        <v>637</v>
      </c>
      <c r="D404" s="167" t="s">
        <v>187</v>
      </c>
      <c r="E404" s="168" t="s">
        <v>638</v>
      </c>
      <c r="F404" s="169" t="s">
        <v>639</v>
      </c>
      <c r="G404" s="170" t="s">
        <v>286</v>
      </c>
      <c r="H404" s="171">
        <v>7</v>
      </c>
      <c r="I404" s="172"/>
      <c r="J404" s="173">
        <f>ROUND(I404*H404,2)</f>
        <v>0</v>
      </c>
      <c r="K404" s="169" t="s">
        <v>191</v>
      </c>
      <c r="L404" s="34"/>
      <c r="M404" s="174" t="s">
        <v>1</v>
      </c>
      <c r="N404" s="175" t="s">
        <v>44</v>
      </c>
      <c r="O404" s="59"/>
      <c r="P404" s="176">
        <f>O404*H404</f>
        <v>0</v>
      </c>
      <c r="Q404" s="176">
        <v>0</v>
      </c>
      <c r="R404" s="176">
        <f>Q404*H404</f>
        <v>0</v>
      </c>
      <c r="S404" s="176">
        <v>0</v>
      </c>
      <c r="T404" s="177">
        <f>S404*H404</f>
        <v>0</v>
      </c>
      <c r="U404" s="33"/>
      <c r="V404" s="33"/>
      <c r="W404" s="33"/>
      <c r="X404" s="33"/>
      <c r="Y404" s="33"/>
      <c r="Z404" s="33"/>
      <c r="AA404" s="33"/>
      <c r="AB404" s="33"/>
      <c r="AC404" s="33"/>
      <c r="AD404" s="33"/>
      <c r="AE404" s="33"/>
      <c r="AR404" s="178" t="s">
        <v>558</v>
      </c>
      <c r="AT404" s="178" t="s">
        <v>187</v>
      </c>
      <c r="AU404" s="178" t="s">
        <v>86</v>
      </c>
      <c r="AY404" s="18" t="s">
        <v>184</v>
      </c>
      <c r="BE404" s="179">
        <f>IF(N404="základní",J404,0)</f>
        <v>0</v>
      </c>
      <c r="BF404" s="179">
        <f>IF(N404="snížená",J404,0)</f>
        <v>0</v>
      </c>
      <c r="BG404" s="179">
        <f>IF(N404="zákl. přenesená",J404,0)</f>
        <v>0</v>
      </c>
      <c r="BH404" s="179">
        <f>IF(N404="sníž. přenesená",J404,0)</f>
        <v>0</v>
      </c>
      <c r="BI404" s="179">
        <f>IF(N404="nulová",J404,0)</f>
        <v>0</v>
      </c>
      <c r="BJ404" s="18" t="s">
        <v>86</v>
      </c>
      <c r="BK404" s="179">
        <f>ROUND(I404*H404,2)</f>
        <v>0</v>
      </c>
      <c r="BL404" s="18" t="s">
        <v>558</v>
      </c>
      <c r="BM404" s="178" t="s">
        <v>640</v>
      </c>
    </row>
    <row r="405" spans="1:65" s="13" customFormat="1" ht="11.25">
      <c r="B405" s="184"/>
      <c r="D405" s="180" t="s">
        <v>196</v>
      </c>
      <c r="E405" s="185" t="s">
        <v>1</v>
      </c>
      <c r="F405" s="186" t="s">
        <v>641</v>
      </c>
      <c r="H405" s="187">
        <v>1</v>
      </c>
      <c r="I405" s="188"/>
      <c r="L405" s="184"/>
      <c r="M405" s="189"/>
      <c r="N405" s="190"/>
      <c r="O405" s="190"/>
      <c r="P405" s="190"/>
      <c r="Q405" s="190"/>
      <c r="R405" s="190"/>
      <c r="S405" s="190"/>
      <c r="T405" s="191"/>
      <c r="AT405" s="185" t="s">
        <v>196</v>
      </c>
      <c r="AU405" s="185" t="s">
        <v>86</v>
      </c>
      <c r="AV405" s="13" t="s">
        <v>88</v>
      </c>
      <c r="AW405" s="13" t="s">
        <v>36</v>
      </c>
      <c r="AX405" s="13" t="s">
        <v>79</v>
      </c>
      <c r="AY405" s="185" t="s">
        <v>184</v>
      </c>
    </row>
    <row r="406" spans="1:65" s="13" customFormat="1" ht="11.25">
      <c r="B406" s="184"/>
      <c r="D406" s="180" t="s">
        <v>196</v>
      </c>
      <c r="E406" s="185" t="s">
        <v>1</v>
      </c>
      <c r="F406" s="186" t="s">
        <v>642</v>
      </c>
      <c r="H406" s="187">
        <v>1</v>
      </c>
      <c r="I406" s="188"/>
      <c r="L406" s="184"/>
      <c r="M406" s="189"/>
      <c r="N406" s="190"/>
      <c r="O406" s="190"/>
      <c r="P406" s="190"/>
      <c r="Q406" s="190"/>
      <c r="R406" s="190"/>
      <c r="S406" s="190"/>
      <c r="T406" s="191"/>
      <c r="AT406" s="185" t="s">
        <v>196</v>
      </c>
      <c r="AU406" s="185" t="s">
        <v>86</v>
      </c>
      <c r="AV406" s="13" t="s">
        <v>88</v>
      </c>
      <c r="AW406" s="13" t="s">
        <v>36</v>
      </c>
      <c r="AX406" s="13" t="s">
        <v>79</v>
      </c>
      <c r="AY406" s="185" t="s">
        <v>184</v>
      </c>
    </row>
    <row r="407" spans="1:65" s="13" customFormat="1" ht="11.25">
      <c r="B407" s="184"/>
      <c r="D407" s="180" t="s">
        <v>196</v>
      </c>
      <c r="E407" s="185" t="s">
        <v>1</v>
      </c>
      <c r="F407" s="186" t="s">
        <v>643</v>
      </c>
      <c r="H407" s="187">
        <v>1</v>
      </c>
      <c r="I407" s="188"/>
      <c r="L407" s="184"/>
      <c r="M407" s="189"/>
      <c r="N407" s="190"/>
      <c r="O407" s="190"/>
      <c r="P407" s="190"/>
      <c r="Q407" s="190"/>
      <c r="R407" s="190"/>
      <c r="S407" s="190"/>
      <c r="T407" s="191"/>
      <c r="AT407" s="185" t="s">
        <v>196</v>
      </c>
      <c r="AU407" s="185" t="s">
        <v>86</v>
      </c>
      <c r="AV407" s="13" t="s">
        <v>88</v>
      </c>
      <c r="AW407" s="13" t="s">
        <v>36</v>
      </c>
      <c r="AX407" s="13" t="s">
        <v>79</v>
      </c>
      <c r="AY407" s="185" t="s">
        <v>184</v>
      </c>
    </row>
    <row r="408" spans="1:65" s="13" customFormat="1" ht="11.25">
      <c r="B408" s="184"/>
      <c r="D408" s="180" t="s">
        <v>196</v>
      </c>
      <c r="E408" s="185" t="s">
        <v>1</v>
      </c>
      <c r="F408" s="186" t="s">
        <v>644</v>
      </c>
      <c r="H408" s="187">
        <v>2</v>
      </c>
      <c r="I408" s="188"/>
      <c r="L408" s="184"/>
      <c r="M408" s="189"/>
      <c r="N408" s="190"/>
      <c r="O408" s="190"/>
      <c r="P408" s="190"/>
      <c r="Q408" s="190"/>
      <c r="R408" s="190"/>
      <c r="S408" s="190"/>
      <c r="T408" s="191"/>
      <c r="AT408" s="185" t="s">
        <v>196</v>
      </c>
      <c r="AU408" s="185" t="s">
        <v>86</v>
      </c>
      <c r="AV408" s="13" t="s">
        <v>88</v>
      </c>
      <c r="AW408" s="13" t="s">
        <v>36</v>
      </c>
      <c r="AX408" s="13" t="s">
        <v>79</v>
      </c>
      <c r="AY408" s="185" t="s">
        <v>184</v>
      </c>
    </row>
    <row r="409" spans="1:65" s="13" customFormat="1" ht="11.25">
      <c r="B409" s="184"/>
      <c r="D409" s="180" t="s">
        <v>196</v>
      </c>
      <c r="E409" s="185" t="s">
        <v>1</v>
      </c>
      <c r="F409" s="186" t="s">
        <v>645</v>
      </c>
      <c r="H409" s="187">
        <v>2</v>
      </c>
      <c r="I409" s="188"/>
      <c r="L409" s="184"/>
      <c r="M409" s="189"/>
      <c r="N409" s="190"/>
      <c r="O409" s="190"/>
      <c r="P409" s="190"/>
      <c r="Q409" s="190"/>
      <c r="R409" s="190"/>
      <c r="S409" s="190"/>
      <c r="T409" s="191"/>
      <c r="AT409" s="185" t="s">
        <v>196</v>
      </c>
      <c r="AU409" s="185" t="s">
        <v>86</v>
      </c>
      <c r="AV409" s="13" t="s">
        <v>88</v>
      </c>
      <c r="AW409" s="13" t="s">
        <v>36</v>
      </c>
      <c r="AX409" s="13" t="s">
        <v>79</v>
      </c>
      <c r="AY409" s="185" t="s">
        <v>184</v>
      </c>
    </row>
    <row r="410" spans="1:65" s="14" customFormat="1" ht="11.25">
      <c r="B410" s="192"/>
      <c r="D410" s="180" t="s">
        <v>196</v>
      </c>
      <c r="E410" s="193" t="s">
        <v>1</v>
      </c>
      <c r="F410" s="194" t="s">
        <v>212</v>
      </c>
      <c r="H410" s="195">
        <v>7</v>
      </c>
      <c r="I410" s="196"/>
      <c r="L410" s="192"/>
      <c r="M410" s="197"/>
      <c r="N410" s="198"/>
      <c r="O410" s="198"/>
      <c r="P410" s="198"/>
      <c r="Q410" s="198"/>
      <c r="R410" s="198"/>
      <c r="S410" s="198"/>
      <c r="T410" s="199"/>
      <c r="AT410" s="193" t="s">
        <v>196</v>
      </c>
      <c r="AU410" s="193" t="s">
        <v>86</v>
      </c>
      <c r="AV410" s="14" t="s">
        <v>192</v>
      </c>
      <c r="AW410" s="14" t="s">
        <v>36</v>
      </c>
      <c r="AX410" s="14" t="s">
        <v>86</v>
      </c>
      <c r="AY410" s="193" t="s">
        <v>184</v>
      </c>
    </row>
    <row r="411" spans="1:65" s="2" customFormat="1" ht="24.2" customHeight="1">
      <c r="A411" s="33"/>
      <c r="B411" s="166"/>
      <c r="C411" s="167" t="s">
        <v>646</v>
      </c>
      <c r="D411" s="167" t="s">
        <v>187</v>
      </c>
      <c r="E411" s="168" t="s">
        <v>647</v>
      </c>
      <c r="F411" s="169" t="s">
        <v>648</v>
      </c>
      <c r="G411" s="170" t="s">
        <v>216</v>
      </c>
      <c r="H411" s="171">
        <v>3375.42</v>
      </c>
      <c r="I411" s="172"/>
      <c r="J411" s="173">
        <f>ROUND(I411*H411,2)</f>
        <v>0</v>
      </c>
      <c r="K411" s="169" t="s">
        <v>191</v>
      </c>
      <c r="L411" s="34"/>
      <c r="M411" s="174" t="s">
        <v>1</v>
      </c>
      <c r="N411" s="175" t="s">
        <v>44</v>
      </c>
      <c r="O411" s="59"/>
      <c r="P411" s="176">
        <f>O411*H411</f>
        <v>0</v>
      </c>
      <c r="Q411" s="176">
        <v>0</v>
      </c>
      <c r="R411" s="176">
        <f>Q411*H411</f>
        <v>0</v>
      </c>
      <c r="S411" s="176">
        <v>0</v>
      </c>
      <c r="T411" s="177">
        <f>S411*H411</f>
        <v>0</v>
      </c>
      <c r="U411" s="33"/>
      <c r="V411" s="33"/>
      <c r="W411" s="33"/>
      <c r="X411" s="33"/>
      <c r="Y411" s="33"/>
      <c r="Z411" s="33"/>
      <c r="AA411" s="33"/>
      <c r="AB411" s="33"/>
      <c r="AC411" s="33"/>
      <c r="AD411" s="33"/>
      <c r="AE411" s="33"/>
      <c r="AR411" s="178" t="s">
        <v>558</v>
      </c>
      <c r="AT411" s="178" t="s">
        <v>187</v>
      </c>
      <c r="AU411" s="178" t="s">
        <v>86</v>
      </c>
      <c r="AY411" s="18" t="s">
        <v>184</v>
      </c>
      <c r="BE411" s="179">
        <f>IF(N411="základní",J411,0)</f>
        <v>0</v>
      </c>
      <c r="BF411" s="179">
        <f>IF(N411="snížená",J411,0)</f>
        <v>0</v>
      </c>
      <c r="BG411" s="179">
        <f>IF(N411="zákl. přenesená",J411,0)</f>
        <v>0</v>
      </c>
      <c r="BH411" s="179">
        <f>IF(N411="sníž. přenesená",J411,0)</f>
        <v>0</v>
      </c>
      <c r="BI411" s="179">
        <f>IF(N411="nulová",J411,0)</f>
        <v>0</v>
      </c>
      <c r="BJ411" s="18" t="s">
        <v>86</v>
      </c>
      <c r="BK411" s="179">
        <f>ROUND(I411*H411,2)</f>
        <v>0</v>
      </c>
      <c r="BL411" s="18" t="s">
        <v>558</v>
      </c>
      <c r="BM411" s="178" t="s">
        <v>649</v>
      </c>
    </row>
    <row r="412" spans="1:65" s="13" customFormat="1" ht="11.25">
      <c r="B412" s="184"/>
      <c r="D412" s="180" t="s">
        <v>196</v>
      </c>
      <c r="E412" s="185" t="s">
        <v>1</v>
      </c>
      <c r="F412" s="186" t="s">
        <v>650</v>
      </c>
      <c r="H412" s="187">
        <v>486.9</v>
      </c>
      <c r="I412" s="188"/>
      <c r="L412" s="184"/>
      <c r="M412" s="189"/>
      <c r="N412" s="190"/>
      <c r="O412" s="190"/>
      <c r="P412" s="190"/>
      <c r="Q412" s="190"/>
      <c r="R412" s="190"/>
      <c r="S412" s="190"/>
      <c r="T412" s="191"/>
      <c r="AT412" s="185" t="s">
        <v>196</v>
      </c>
      <c r="AU412" s="185" t="s">
        <v>86</v>
      </c>
      <c r="AV412" s="13" t="s">
        <v>88</v>
      </c>
      <c r="AW412" s="13" t="s">
        <v>36</v>
      </c>
      <c r="AX412" s="13" t="s">
        <v>79</v>
      </c>
      <c r="AY412" s="185" t="s">
        <v>184</v>
      </c>
    </row>
    <row r="413" spans="1:65" s="13" customFormat="1" ht="11.25">
      <c r="B413" s="184"/>
      <c r="D413" s="180" t="s">
        <v>196</v>
      </c>
      <c r="E413" s="185" t="s">
        <v>1</v>
      </c>
      <c r="F413" s="186" t="s">
        <v>651</v>
      </c>
      <c r="H413" s="187">
        <v>240</v>
      </c>
      <c r="I413" s="188"/>
      <c r="L413" s="184"/>
      <c r="M413" s="189"/>
      <c r="N413" s="190"/>
      <c r="O413" s="190"/>
      <c r="P413" s="190"/>
      <c r="Q413" s="190"/>
      <c r="R413" s="190"/>
      <c r="S413" s="190"/>
      <c r="T413" s="191"/>
      <c r="AT413" s="185" t="s">
        <v>196</v>
      </c>
      <c r="AU413" s="185" t="s">
        <v>86</v>
      </c>
      <c r="AV413" s="13" t="s">
        <v>88</v>
      </c>
      <c r="AW413" s="13" t="s">
        <v>36</v>
      </c>
      <c r="AX413" s="13" t="s">
        <v>79</v>
      </c>
      <c r="AY413" s="185" t="s">
        <v>184</v>
      </c>
    </row>
    <row r="414" spans="1:65" s="13" customFormat="1" ht="11.25">
      <c r="B414" s="184"/>
      <c r="D414" s="180" t="s">
        <v>196</v>
      </c>
      <c r="E414" s="185" t="s">
        <v>1</v>
      </c>
      <c r="F414" s="186" t="s">
        <v>652</v>
      </c>
      <c r="H414" s="187">
        <v>2648.52</v>
      </c>
      <c r="I414" s="188"/>
      <c r="L414" s="184"/>
      <c r="M414" s="189"/>
      <c r="N414" s="190"/>
      <c r="O414" s="190"/>
      <c r="P414" s="190"/>
      <c r="Q414" s="190"/>
      <c r="R414" s="190"/>
      <c r="S414" s="190"/>
      <c r="T414" s="191"/>
      <c r="AT414" s="185" t="s">
        <v>196</v>
      </c>
      <c r="AU414" s="185" t="s">
        <v>86</v>
      </c>
      <c r="AV414" s="13" t="s">
        <v>88</v>
      </c>
      <c r="AW414" s="13" t="s">
        <v>36</v>
      </c>
      <c r="AX414" s="13" t="s">
        <v>79</v>
      </c>
      <c r="AY414" s="185" t="s">
        <v>184</v>
      </c>
    </row>
    <row r="415" spans="1:65" s="14" customFormat="1" ht="11.25">
      <c r="B415" s="192"/>
      <c r="D415" s="180" t="s">
        <v>196</v>
      </c>
      <c r="E415" s="193" t="s">
        <v>1</v>
      </c>
      <c r="F415" s="194" t="s">
        <v>212</v>
      </c>
      <c r="H415" s="195">
        <v>3375.42</v>
      </c>
      <c r="I415" s="196"/>
      <c r="L415" s="192"/>
      <c r="M415" s="197"/>
      <c r="N415" s="198"/>
      <c r="O415" s="198"/>
      <c r="P415" s="198"/>
      <c r="Q415" s="198"/>
      <c r="R415" s="198"/>
      <c r="S415" s="198"/>
      <c r="T415" s="199"/>
      <c r="AT415" s="193" t="s">
        <v>196</v>
      </c>
      <c r="AU415" s="193" t="s">
        <v>86</v>
      </c>
      <c r="AV415" s="14" t="s">
        <v>192</v>
      </c>
      <c r="AW415" s="14" t="s">
        <v>36</v>
      </c>
      <c r="AX415" s="14" t="s">
        <v>86</v>
      </c>
      <c r="AY415" s="193" t="s">
        <v>184</v>
      </c>
    </row>
    <row r="416" spans="1:65" s="2" customFormat="1" ht="24.2" customHeight="1">
      <c r="A416" s="33"/>
      <c r="B416" s="166"/>
      <c r="C416" s="167" t="s">
        <v>653</v>
      </c>
      <c r="D416" s="167" t="s">
        <v>187</v>
      </c>
      <c r="E416" s="168" t="s">
        <v>654</v>
      </c>
      <c r="F416" s="169" t="s">
        <v>655</v>
      </c>
      <c r="G416" s="170" t="s">
        <v>216</v>
      </c>
      <c r="H416" s="171">
        <v>1135.08</v>
      </c>
      <c r="I416" s="172"/>
      <c r="J416" s="173">
        <f>ROUND(I416*H416,2)</f>
        <v>0</v>
      </c>
      <c r="K416" s="169" t="s">
        <v>191</v>
      </c>
      <c r="L416" s="34"/>
      <c r="M416" s="174" t="s">
        <v>1</v>
      </c>
      <c r="N416" s="175" t="s">
        <v>44</v>
      </c>
      <c r="O416" s="59"/>
      <c r="P416" s="176">
        <f>O416*H416</f>
        <v>0</v>
      </c>
      <c r="Q416" s="176">
        <v>0</v>
      </c>
      <c r="R416" s="176">
        <f>Q416*H416</f>
        <v>0</v>
      </c>
      <c r="S416" s="176">
        <v>0</v>
      </c>
      <c r="T416" s="177">
        <f>S416*H416</f>
        <v>0</v>
      </c>
      <c r="U416" s="33"/>
      <c r="V416" s="33"/>
      <c r="W416" s="33"/>
      <c r="X416" s="33"/>
      <c r="Y416" s="33"/>
      <c r="Z416" s="33"/>
      <c r="AA416" s="33"/>
      <c r="AB416" s="33"/>
      <c r="AC416" s="33"/>
      <c r="AD416" s="33"/>
      <c r="AE416" s="33"/>
      <c r="AR416" s="178" t="s">
        <v>558</v>
      </c>
      <c r="AT416" s="178" t="s">
        <v>187</v>
      </c>
      <c r="AU416" s="178" t="s">
        <v>86</v>
      </c>
      <c r="AY416" s="18" t="s">
        <v>184</v>
      </c>
      <c r="BE416" s="179">
        <f>IF(N416="základní",J416,0)</f>
        <v>0</v>
      </c>
      <c r="BF416" s="179">
        <f>IF(N416="snížená",J416,0)</f>
        <v>0</v>
      </c>
      <c r="BG416" s="179">
        <f>IF(N416="zákl. přenesená",J416,0)</f>
        <v>0</v>
      </c>
      <c r="BH416" s="179">
        <f>IF(N416="sníž. přenesená",J416,0)</f>
        <v>0</v>
      </c>
      <c r="BI416" s="179">
        <f>IF(N416="nulová",J416,0)</f>
        <v>0</v>
      </c>
      <c r="BJ416" s="18" t="s">
        <v>86</v>
      </c>
      <c r="BK416" s="179">
        <f>ROUND(I416*H416,2)</f>
        <v>0</v>
      </c>
      <c r="BL416" s="18" t="s">
        <v>558</v>
      </c>
      <c r="BM416" s="178" t="s">
        <v>656</v>
      </c>
    </row>
    <row r="417" spans="1:65" s="13" customFormat="1" ht="11.25">
      <c r="B417" s="184"/>
      <c r="D417" s="180" t="s">
        <v>196</v>
      </c>
      <c r="E417" s="185" t="s">
        <v>1</v>
      </c>
      <c r="F417" s="186" t="s">
        <v>657</v>
      </c>
      <c r="H417" s="187">
        <v>1135.08</v>
      </c>
      <c r="I417" s="188"/>
      <c r="L417" s="184"/>
      <c r="M417" s="189"/>
      <c r="N417" s="190"/>
      <c r="O417" s="190"/>
      <c r="P417" s="190"/>
      <c r="Q417" s="190"/>
      <c r="R417" s="190"/>
      <c r="S417" s="190"/>
      <c r="T417" s="191"/>
      <c r="AT417" s="185" t="s">
        <v>196</v>
      </c>
      <c r="AU417" s="185" t="s">
        <v>86</v>
      </c>
      <c r="AV417" s="13" t="s">
        <v>88</v>
      </c>
      <c r="AW417" s="13" t="s">
        <v>36</v>
      </c>
      <c r="AX417" s="13" t="s">
        <v>79</v>
      </c>
      <c r="AY417" s="185" t="s">
        <v>184</v>
      </c>
    </row>
    <row r="418" spans="1:65" s="14" customFormat="1" ht="11.25">
      <c r="B418" s="192"/>
      <c r="D418" s="180" t="s">
        <v>196</v>
      </c>
      <c r="E418" s="193" t="s">
        <v>1</v>
      </c>
      <c r="F418" s="194" t="s">
        <v>212</v>
      </c>
      <c r="H418" s="195">
        <v>1135.08</v>
      </c>
      <c r="I418" s="196"/>
      <c r="L418" s="192"/>
      <c r="M418" s="197"/>
      <c r="N418" s="198"/>
      <c r="O418" s="198"/>
      <c r="P418" s="198"/>
      <c r="Q418" s="198"/>
      <c r="R418" s="198"/>
      <c r="S418" s="198"/>
      <c r="T418" s="199"/>
      <c r="AT418" s="193" t="s">
        <v>196</v>
      </c>
      <c r="AU418" s="193" t="s">
        <v>86</v>
      </c>
      <c r="AV418" s="14" t="s">
        <v>192</v>
      </c>
      <c r="AW418" s="14" t="s">
        <v>36</v>
      </c>
      <c r="AX418" s="14" t="s">
        <v>86</v>
      </c>
      <c r="AY418" s="193" t="s">
        <v>184</v>
      </c>
    </row>
    <row r="419" spans="1:65" s="2" customFormat="1" ht="24.2" customHeight="1">
      <c r="A419" s="33"/>
      <c r="B419" s="166"/>
      <c r="C419" s="167" t="s">
        <v>658</v>
      </c>
      <c r="D419" s="167" t="s">
        <v>187</v>
      </c>
      <c r="E419" s="168" t="s">
        <v>659</v>
      </c>
      <c r="F419" s="169" t="s">
        <v>660</v>
      </c>
      <c r="G419" s="170" t="s">
        <v>216</v>
      </c>
      <c r="H419" s="171">
        <v>223.2</v>
      </c>
      <c r="I419" s="172"/>
      <c r="J419" s="173">
        <f>ROUND(I419*H419,2)</f>
        <v>0</v>
      </c>
      <c r="K419" s="169" t="s">
        <v>191</v>
      </c>
      <c r="L419" s="34"/>
      <c r="M419" s="174" t="s">
        <v>1</v>
      </c>
      <c r="N419" s="175" t="s">
        <v>44</v>
      </c>
      <c r="O419" s="59"/>
      <c r="P419" s="176">
        <f>O419*H419</f>
        <v>0</v>
      </c>
      <c r="Q419" s="176">
        <v>0</v>
      </c>
      <c r="R419" s="176">
        <f>Q419*H419</f>
        <v>0</v>
      </c>
      <c r="S419" s="176">
        <v>0</v>
      </c>
      <c r="T419" s="177">
        <f>S419*H419</f>
        <v>0</v>
      </c>
      <c r="U419" s="33"/>
      <c r="V419" s="33"/>
      <c r="W419" s="33"/>
      <c r="X419" s="33"/>
      <c r="Y419" s="33"/>
      <c r="Z419" s="33"/>
      <c r="AA419" s="33"/>
      <c r="AB419" s="33"/>
      <c r="AC419" s="33"/>
      <c r="AD419" s="33"/>
      <c r="AE419" s="33"/>
      <c r="AR419" s="178" t="s">
        <v>558</v>
      </c>
      <c r="AT419" s="178" t="s">
        <v>187</v>
      </c>
      <c r="AU419" s="178" t="s">
        <v>86</v>
      </c>
      <c r="AY419" s="18" t="s">
        <v>184</v>
      </c>
      <c r="BE419" s="179">
        <f>IF(N419="základní",J419,0)</f>
        <v>0</v>
      </c>
      <c r="BF419" s="179">
        <f>IF(N419="snížená",J419,0)</f>
        <v>0</v>
      </c>
      <c r="BG419" s="179">
        <f>IF(N419="zákl. přenesená",J419,0)</f>
        <v>0</v>
      </c>
      <c r="BH419" s="179">
        <f>IF(N419="sníž. přenesená",J419,0)</f>
        <v>0</v>
      </c>
      <c r="BI419" s="179">
        <f>IF(N419="nulová",J419,0)</f>
        <v>0</v>
      </c>
      <c r="BJ419" s="18" t="s">
        <v>86</v>
      </c>
      <c r="BK419" s="179">
        <f>ROUND(I419*H419,2)</f>
        <v>0</v>
      </c>
      <c r="BL419" s="18" t="s">
        <v>558</v>
      </c>
      <c r="BM419" s="178" t="s">
        <v>661</v>
      </c>
    </row>
    <row r="420" spans="1:65" s="13" customFormat="1" ht="11.25">
      <c r="B420" s="184"/>
      <c r="D420" s="180" t="s">
        <v>196</v>
      </c>
      <c r="E420" s="185" t="s">
        <v>1</v>
      </c>
      <c r="F420" s="186" t="s">
        <v>662</v>
      </c>
      <c r="H420" s="187">
        <v>223.2</v>
      </c>
      <c r="I420" s="188"/>
      <c r="L420" s="184"/>
      <c r="M420" s="189"/>
      <c r="N420" s="190"/>
      <c r="O420" s="190"/>
      <c r="P420" s="190"/>
      <c r="Q420" s="190"/>
      <c r="R420" s="190"/>
      <c r="S420" s="190"/>
      <c r="T420" s="191"/>
      <c r="AT420" s="185" t="s">
        <v>196</v>
      </c>
      <c r="AU420" s="185" t="s">
        <v>86</v>
      </c>
      <c r="AV420" s="13" t="s">
        <v>88</v>
      </c>
      <c r="AW420" s="13" t="s">
        <v>36</v>
      </c>
      <c r="AX420" s="13" t="s">
        <v>86</v>
      </c>
      <c r="AY420" s="185" t="s">
        <v>184</v>
      </c>
    </row>
    <row r="421" spans="1:65" s="2" customFormat="1" ht="24.2" customHeight="1">
      <c r="A421" s="33"/>
      <c r="B421" s="166"/>
      <c r="C421" s="167" t="s">
        <v>663</v>
      </c>
      <c r="D421" s="167" t="s">
        <v>187</v>
      </c>
      <c r="E421" s="168" t="s">
        <v>664</v>
      </c>
      <c r="F421" s="169" t="s">
        <v>665</v>
      </c>
      <c r="G421" s="170" t="s">
        <v>216</v>
      </c>
      <c r="H421" s="171">
        <v>1.5109999999999999</v>
      </c>
      <c r="I421" s="172"/>
      <c r="J421" s="173">
        <f>ROUND(I421*H421,2)</f>
        <v>0</v>
      </c>
      <c r="K421" s="169" t="s">
        <v>191</v>
      </c>
      <c r="L421" s="34"/>
      <c r="M421" s="174" t="s">
        <v>1</v>
      </c>
      <c r="N421" s="175" t="s">
        <v>44</v>
      </c>
      <c r="O421" s="59"/>
      <c r="P421" s="176">
        <f>O421*H421</f>
        <v>0</v>
      </c>
      <c r="Q421" s="176">
        <v>0</v>
      </c>
      <c r="R421" s="176">
        <f>Q421*H421</f>
        <v>0</v>
      </c>
      <c r="S421" s="176">
        <v>0</v>
      </c>
      <c r="T421" s="177">
        <f>S421*H421</f>
        <v>0</v>
      </c>
      <c r="U421" s="33"/>
      <c r="V421" s="33"/>
      <c r="W421" s="33"/>
      <c r="X421" s="33"/>
      <c r="Y421" s="33"/>
      <c r="Z421" s="33"/>
      <c r="AA421" s="33"/>
      <c r="AB421" s="33"/>
      <c r="AC421" s="33"/>
      <c r="AD421" s="33"/>
      <c r="AE421" s="33"/>
      <c r="AR421" s="178" t="s">
        <v>558</v>
      </c>
      <c r="AT421" s="178" t="s">
        <v>187</v>
      </c>
      <c r="AU421" s="178" t="s">
        <v>86</v>
      </c>
      <c r="AY421" s="18" t="s">
        <v>184</v>
      </c>
      <c r="BE421" s="179">
        <f>IF(N421="základní",J421,0)</f>
        <v>0</v>
      </c>
      <c r="BF421" s="179">
        <f>IF(N421="snížená",J421,0)</f>
        <v>0</v>
      </c>
      <c r="BG421" s="179">
        <f>IF(N421="zákl. přenesená",J421,0)</f>
        <v>0</v>
      </c>
      <c r="BH421" s="179">
        <f>IF(N421="sníž. přenesená",J421,0)</f>
        <v>0</v>
      </c>
      <c r="BI421" s="179">
        <f>IF(N421="nulová",J421,0)</f>
        <v>0</v>
      </c>
      <c r="BJ421" s="18" t="s">
        <v>86</v>
      </c>
      <c r="BK421" s="179">
        <f>ROUND(I421*H421,2)</f>
        <v>0</v>
      </c>
      <c r="BL421" s="18" t="s">
        <v>558</v>
      </c>
      <c r="BM421" s="178" t="s">
        <v>666</v>
      </c>
    </row>
    <row r="422" spans="1:65" s="13" customFormat="1" ht="11.25">
      <c r="B422" s="184"/>
      <c r="D422" s="180" t="s">
        <v>196</v>
      </c>
      <c r="E422" s="185" t="s">
        <v>1</v>
      </c>
      <c r="F422" s="186" t="s">
        <v>667</v>
      </c>
      <c r="H422" s="187">
        <v>1.5109999999999999</v>
      </c>
      <c r="I422" s="188"/>
      <c r="L422" s="184"/>
      <c r="M422" s="189"/>
      <c r="N422" s="190"/>
      <c r="O422" s="190"/>
      <c r="P422" s="190"/>
      <c r="Q422" s="190"/>
      <c r="R422" s="190"/>
      <c r="S422" s="190"/>
      <c r="T422" s="191"/>
      <c r="AT422" s="185" t="s">
        <v>196</v>
      </c>
      <c r="AU422" s="185" t="s">
        <v>86</v>
      </c>
      <c r="AV422" s="13" t="s">
        <v>88</v>
      </c>
      <c r="AW422" s="13" t="s">
        <v>36</v>
      </c>
      <c r="AX422" s="13" t="s">
        <v>86</v>
      </c>
      <c r="AY422" s="185" t="s">
        <v>184</v>
      </c>
    </row>
    <row r="423" spans="1:65" s="2" customFormat="1" ht="24.2" customHeight="1">
      <c r="A423" s="33"/>
      <c r="B423" s="166"/>
      <c r="C423" s="167" t="s">
        <v>668</v>
      </c>
      <c r="D423" s="167" t="s">
        <v>187</v>
      </c>
      <c r="E423" s="168" t="s">
        <v>669</v>
      </c>
      <c r="F423" s="169" t="s">
        <v>670</v>
      </c>
      <c r="G423" s="170" t="s">
        <v>216</v>
      </c>
      <c r="H423" s="171">
        <v>4.8</v>
      </c>
      <c r="I423" s="172"/>
      <c r="J423" s="173">
        <f>ROUND(I423*H423,2)</f>
        <v>0</v>
      </c>
      <c r="K423" s="169" t="s">
        <v>191</v>
      </c>
      <c r="L423" s="34"/>
      <c r="M423" s="174" t="s">
        <v>1</v>
      </c>
      <c r="N423" s="175" t="s">
        <v>44</v>
      </c>
      <c r="O423" s="59"/>
      <c r="P423" s="176">
        <f>O423*H423</f>
        <v>0</v>
      </c>
      <c r="Q423" s="176">
        <v>0</v>
      </c>
      <c r="R423" s="176">
        <f>Q423*H423</f>
        <v>0</v>
      </c>
      <c r="S423" s="176">
        <v>0</v>
      </c>
      <c r="T423" s="177">
        <f>S423*H423</f>
        <v>0</v>
      </c>
      <c r="U423" s="33"/>
      <c r="V423" s="33"/>
      <c r="W423" s="33"/>
      <c r="X423" s="33"/>
      <c r="Y423" s="33"/>
      <c r="Z423" s="33"/>
      <c r="AA423" s="33"/>
      <c r="AB423" s="33"/>
      <c r="AC423" s="33"/>
      <c r="AD423" s="33"/>
      <c r="AE423" s="33"/>
      <c r="AR423" s="178" t="s">
        <v>558</v>
      </c>
      <c r="AT423" s="178" t="s">
        <v>187</v>
      </c>
      <c r="AU423" s="178" t="s">
        <v>86</v>
      </c>
      <c r="AY423" s="18" t="s">
        <v>184</v>
      </c>
      <c r="BE423" s="179">
        <f>IF(N423="základní",J423,0)</f>
        <v>0</v>
      </c>
      <c r="BF423" s="179">
        <f>IF(N423="snížená",J423,0)</f>
        <v>0</v>
      </c>
      <c r="BG423" s="179">
        <f>IF(N423="zákl. přenesená",J423,0)</f>
        <v>0</v>
      </c>
      <c r="BH423" s="179">
        <f>IF(N423="sníž. přenesená",J423,0)</f>
        <v>0</v>
      </c>
      <c r="BI423" s="179">
        <f>IF(N423="nulová",J423,0)</f>
        <v>0</v>
      </c>
      <c r="BJ423" s="18" t="s">
        <v>86</v>
      </c>
      <c r="BK423" s="179">
        <f>ROUND(I423*H423,2)</f>
        <v>0</v>
      </c>
      <c r="BL423" s="18" t="s">
        <v>558</v>
      </c>
      <c r="BM423" s="178" t="s">
        <v>671</v>
      </c>
    </row>
    <row r="424" spans="1:65" s="13" customFormat="1" ht="11.25">
      <c r="B424" s="184"/>
      <c r="D424" s="180" t="s">
        <v>196</v>
      </c>
      <c r="E424" s="185" t="s">
        <v>1</v>
      </c>
      <c r="F424" s="186" t="s">
        <v>672</v>
      </c>
      <c r="H424" s="187">
        <v>4.8</v>
      </c>
      <c r="I424" s="188"/>
      <c r="L424" s="184"/>
      <c r="M424" s="217"/>
      <c r="N424" s="218"/>
      <c r="O424" s="218"/>
      <c r="P424" s="218"/>
      <c r="Q424" s="218"/>
      <c r="R424" s="218"/>
      <c r="S424" s="218"/>
      <c r="T424" s="219"/>
      <c r="AT424" s="185" t="s">
        <v>196</v>
      </c>
      <c r="AU424" s="185" t="s">
        <v>86</v>
      </c>
      <c r="AV424" s="13" t="s">
        <v>88</v>
      </c>
      <c r="AW424" s="13" t="s">
        <v>36</v>
      </c>
      <c r="AX424" s="13" t="s">
        <v>86</v>
      </c>
      <c r="AY424" s="185" t="s">
        <v>184</v>
      </c>
    </row>
    <row r="425" spans="1:65" s="2" customFormat="1" ht="6.95" customHeight="1">
      <c r="A425" s="33"/>
      <c r="B425" s="48"/>
      <c r="C425" s="49"/>
      <c r="D425" s="49"/>
      <c r="E425" s="49"/>
      <c r="F425" s="49"/>
      <c r="G425" s="49"/>
      <c r="H425" s="49"/>
      <c r="I425" s="126"/>
      <c r="J425" s="49"/>
      <c r="K425" s="49"/>
      <c r="L425" s="34"/>
      <c r="M425" s="33"/>
      <c r="O425" s="33"/>
      <c r="P425" s="33"/>
      <c r="Q425" s="33"/>
      <c r="R425" s="33"/>
      <c r="S425" s="33"/>
      <c r="T425" s="33"/>
      <c r="U425" s="33"/>
      <c r="V425" s="33"/>
      <c r="W425" s="33"/>
      <c r="X425" s="33"/>
      <c r="Y425" s="33"/>
      <c r="Z425" s="33"/>
      <c r="AA425" s="33"/>
      <c r="AB425" s="33"/>
      <c r="AC425" s="33"/>
      <c r="AD425" s="33"/>
      <c r="AE425" s="33"/>
    </row>
  </sheetData>
  <autoFilter ref="C122:K42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155</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2091</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2397</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ROUND(J121,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ROUND((SUM(BE121:BE144)),  2)</f>
        <v>0</v>
      </c>
      <c r="G35" s="33"/>
      <c r="H35" s="33"/>
      <c r="I35" s="113">
        <v>0.21</v>
      </c>
      <c r="J35" s="112">
        <f>ROUND(((SUM(BE121:BE144))*I35),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ROUND((SUM(BF121:BF144)),  2)</f>
        <v>0</v>
      </c>
      <c r="G36" s="33"/>
      <c r="H36" s="33"/>
      <c r="I36" s="113">
        <v>0.15</v>
      </c>
      <c r="J36" s="112">
        <f>ROUND(((SUM(BF121:BF144))*I36),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ROUND((SUM(BG121:BG144)),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ROUND((SUM(BH121:BH144)),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ROUND((SUM(BI121:BI144)),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2091</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03.04 - VRN</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J121</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674</v>
      </c>
      <c r="E99" s="134"/>
      <c r="F99" s="134"/>
      <c r="G99" s="134"/>
      <c r="H99" s="134"/>
      <c r="I99" s="135"/>
      <c r="J99" s="136">
        <f>J122</f>
        <v>0</v>
      </c>
      <c r="L99" s="132"/>
    </row>
    <row r="100" spans="1:47" s="2" customFormat="1" ht="21.75" hidden="1" customHeight="1">
      <c r="A100" s="33"/>
      <c r="B100" s="34"/>
      <c r="C100" s="33"/>
      <c r="D100" s="33"/>
      <c r="E100" s="33"/>
      <c r="F100" s="33"/>
      <c r="G100" s="33"/>
      <c r="H100" s="33"/>
      <c r="I100" s="102"/>
      <c r="J100" s="33"/>
      <c r="K100" s="33"/>
      <c r="L100" s="43"/>
      <c r="S100" s="33"/>
      <c r="T100" s="33"/>
      <c r="U100" s="33"/>
      <c r="V100" s="33"/>
      <c r="W100" s="33"/>
      <c r="X100" s="33"/>
      <c r="Y100" s="33"/>
      <c r="Z100" s="33"/>
      <c r="AA100" s="33"/>
      <c r="AB100" s="33"/>
      <c r="AC100" s="33"/>
      <c r="AD100" s="33"/>
      <c r="AE100" s="33"/>
    </row>
    <row r="101" spans="1:47" s="2" customFormat="1" ht="6.95" hidden="1" customHeight="1">
      <c r="A101" s="33"/>
      <c r="B101" s="48"/>
      <c r="C101" s="49"/>
      <c r="D101" s="49"/>
      <c r="E101" s="49"/>
      <c r="F101" s="49"/>
      <c r="G101" s="49"/>
      <c r="H101" s="49"/>
      <c r="I101" s="126"/>
      <c r="J101" s="49"/>
      <c r="K101" s="49"/>
      <c r="L101" s="43"/>
      <c r="S101" s="33"/>
      <c r="T101" s="33"/>
      <c r="U101" s="33"/>
      <c r="V101" s="33"/>
      <c r="W101" s="33"/>
      <c r="X101" s="33"/>
      <c r="Y101" s="33"/>
      <c r="Z101" s="33"/>
      <c r="AA101" s="33"/>
      <c r="AB101" s="33"/>
      <c r="AC101" s="33"/>
      <c r="AD101" s="33"/>
      <c r="AE101" s="33"/>
    </row>
    <row r="102" spans="1:47" ht="11.25" hidden="1"/>
    <row r="103" spans="1:47" ht="11.25" hidden="1"/>
    <row r="104" spans="1:47" ht="11.25" hidden="1"/>
    <row r="105" spans="1:47" s="2" customFormat="1" ht="6.95" customHeight="1">
      <c r="A105" s="33"/>
      <c r="B105" s="50"/>
      <c r="C105" s="51"/>
      <c r="D105" s="51"/>
      <c r="E105" s="51"/>
      <c r="F105" s="51"/>
      <c r="G105" s="51"/>
      <c r="H105" s="51"/>
      <c r="I105" s="127"/>
      <c r="J105" s="51"/>
      <c r="K105" s="51"/>
      <c r="L105" s="43"/>
      <c r="S105" s="33"/>
      <c r="T105" s="33"/>
      <c r="U105" s="33"/>
      <c r="V105" s="33"/>
      <c r="W105" s="33"/>
      <c r="X105" s="33"/>
      <c r="Y105" s="33"/>
      <c r="Z105" s="33"/>
      <c r="AA105" s="33"/>
      <c r="AB105" s="33"/>
      <c r="AC105" s="33"/>
      <c r="AD105" s="33"/>
      <c r="AE105" s="33"/>
    </row>
    <row r="106" spans="1:47" s="2" customFormat="1" ht="24.95" customHeight="1">
      <c r="A106" s="33"/>
      <c r="B106" s="34"/>
      <c r="C106" s="22" t="s">
        <v>169</v>
      </c>
      <c r="D106" s="33"/>
      <c r="E106" s="33"/>
      <c r="F106" s="33"/>
      <c r="G106" s="33"/>
      <c r="H106" s="33"/>
      <c r="I106" s="102"/>
      <c r="J106" s="33"/>
      <c r="K106" s="33"/>
      <c r="L106" s="43"/>
      <c r="S106" s="33"/>
      <c r="T106" s="33"/>
      <c r="U106" s="33"/>
      <c r="V106" s="33"/>
      <c r="W106" s="33"/>
      <c r="X106" s="33"/>
      <c r="Y106" s="33"/>
      <c r="Z106" s="33"/>
      <c r="AA106" s="33"/>
      <c r="AB106" s="33"/>
      <c r="AC106" s="33"/>
      <c r="AD106" s="33"/>
      <c r="AE106" s="33"/>
    </row>
    <row r="107" spans="1:47" s="2" customFormat="1" ht="6.95" customHeight="1">
      <c r="A107" s="33"/>
      <c r="B107" s="34"/>
      <c r="C107" s="33"/>
      <c r="D107" s="33"/>
      <c r="E107" s="33"/>
      <c r="F107" s="33"/>
      <c r="G107" s="33"/>
      <c r="H107" s="33"/>
      <c r="I107" s="102"/>
      <c r="J107" s="33"/>
      <c r="K107" s="33"/>
      <c r="L107" s="43"/>
      <c r="S107" s="33"/>
      <c r="T107" s="33"/>
      <c r="U107" s="33"/>
      <c r="V107" s="33"/>
      <c r="W107" s="33"/>
      <c r="X107" s="33"/>
      <c r="Y107" s="33"/>
      <c r="Z107" s="33"/>
      <c r="AA107" s="33"/>
      <c r="AB107" s="33"/>
      <c r="AC107" s="33"/>
      <c r="AD107" s="33"/>
      <c r="AE107" s="33"/>
    </row>
    <row r="108" spans="1:47" s="2" customFormat="1" ht="12" customHeight="1">
      <c r="A108" s="33"/>
      <c r="B108" s="34"/>
      <c r="C108" s="28" t="s">
        <v>16</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16.5" customHeight="1">
      <c r="A109" s="33"/>
      <c r="B109" s="34"/>
      <c r="C109" s="33"/>
      <c r="D109" s="33"/>
      <c r="E109" s="284" t="str">
        <f>E7</f>
        <v>Oprava trati v úseku Nedvědice - Tišnov - bez materuálu SŽ</v>
      </c>
      <c r="F109" s="285"/>
      <c r="G109" s="285"/>
      <c r="H109" s="285"/>
      <c r="I109" s="102"/>
      <c r="J109" s="33"/>
      <c r="K109" s="33"/>
      <c r="L109" s="43"/>
      <c r="S109" s="33"/>
      <c r="T109" s="33"/>
      <c r="U109" s="33"/>
      <c r="V109" s="33"/>
      <c r="W109" s="33"/>
      <c r="X109" s="33"/>
      <c r="Y109" s="33"/>
      <c r="Z109" s="33"/>
      <c r="AA109" s="33"/>
      <c r="AB109" s="33"/>
      <c r="AC109" s="33"/>
      <c r="AD109" s="33"/>
      <c r="AE109" s="33"/>
    </row>
    <row r="110" spans="1:47" s="1" customFormat="1" ht="12" customHeight="1">
      <c r="B110" s="21"/>
      <c r="C110" s="28" t="s">
        <v>157</v>
      </c>
      <c r="I110" s="99"/>
      <c r="L110" s="21"/>
    </row>
    <row r="111" spans="1:47" s="2" customFormat="1" ht="16.5" customHeight="1">
      <c r="A111" s="33"/>
      <c r="B111" s="34"/>
      <c r="C111" s="33"/>
      <c r="D111" s="33"/>
      <c r="E111" s="284" t="s">
        <v>2091</v>
      </c>
      <c r="F111" s="286"/>
      <c r="G111" s="286"/>
      <c r="H111" s="286"/>
      <c r="I111" s="102"/>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159</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40" t="str">
        <f>E11</f>
        <v>SO 03.04 - VRN</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6.95"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20</v>
      </c>
      <c r="D115" s="33"/>
      <c r="E115" s="33"/>
      <c r="F115" s="26" t="str">
        <f>F14</f>
        <v>Nedvědice - Tišnov</v>
      </c>
      <c r="G115" s="33"/>
      <c r="H115" s="33"/>
      <c r="I115" s="103" t="s">
        <v>22</v>
      </c>
      <c r="J115" s="56" t="str">
        <f>IF(J14="","",J14)</f>
        <v>24. 6. 2020</v>
      </c>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25.7" customHeight="1">
      <c r="A117" s="33"/>
      <c r="B117" s="34"/>
      <c r="C117" s="28" t="s">
        <v>24</v>
      </c>
      <c r="D117" s="33"/>
      <c r="E117" s="33"/>
      <c r="F117" s="26" t="str">
        <f>E17</f>
        <v>Správa železnic, státní organizace</v>
      </c>
      <c r="G117" s="33"/>
      <c r="H117" s="33"/>
      <c r="I117" s="103" t="s">
        <v>32</v>
      </c>
      <c r="J117" s="31" t="str">
        <f>E23</f>
        <v>DMC Havlíčkův Brod, s.r.o.</v>
      </c>
      <c r="K117" s="33"/>
      <c r="L117" s="43"/>
      <c r="S117" s="33"/>
      <c r="T117" s="33"/>
      <c r="U117" s="33"/>
      <c r="V117" s="33"/>
      <c r="W117" s="33"/>
      <c r="X117" s="33"/>
      <c r="Y117" s="33"/>
      <c r="Z117" s="33"/>
      <c r="AA117" s="33"/>
      <c r="AB117" s="33"/>
      <c r="AC117" s="33"/>
      <c r="AD117" s="33"/>
      <c r="AE117" s="33"/>
    </row>
    <row r="118" spans="1:65" s="2" customFormat="1" ht="25.7" customHeight="1">
      <c r="A118" s="33"/>
      <c r="B118" s="34"/>
      <c r="C118" s="28" t="s">
        <v>30</v>
      </c>
      <c r="D118" s="33"/>
      <c r="E118" s="33"/>
      <c r="F118" s="26" t="str">
        <f>IF(E20="","",E20)</f>
        <v>Vyplň údaj</v>
      </c>
      <c r="G118" s="33"/>
      <c r="H118" s="33"/>
      <c r="I118" s="103" t="s">
        <v>37</v>
      </c>
      <c r="J118" s="31" t="str">
        <f>E26</f>
        <v>DMC Havlíčkův Brod, s.r.o.</v>
      </c>
      <c r="K118" s="33"/>
      <c r="L118" s="43"/>
      <c r="S118" s="33"/>
      <c r="T118" s="33"/>
      <c r="U118" s="33"/>
      <c r="V118" s="33"/>
      <c r="W118" s="33"/>
      <c r="X118" s="33"/>
      <c r="Y118" s="33"/>
      <c r="Z118" s="33"/>
      <c r="AA118" s="33"/>
      <c r="AB118" s="33"/>
      <c r="AC118" s="33"/>
      <c r="AD118" s="33"/>
      <c r="AE118" s="33"/>
    </row>
    <row r="119" spans="1:65" s="2" customFormat="1" ht="10.3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11" customFormat="1" ht="29.25" customHeight="1">
      <c r="A120" s="142"/>
      <c r="B120" s="143"/>
      <c r="C120" s="144" t="s">
        <v>170</v>
      </c>
      <c r="D120" s="145" t="s">
        <v>64</v>
      </c>
      <c r="E120" s="145" t="s">
        <v>60</v>
      </c>
      <c r="F120" s="145" t="s">
        <v>61</v>
      </c>
      <c r="G120" s="145" t="s">
        <v>171</v>
      </c>
      <c r="H120" s="145" t="s">
        <v>172</v>
      </c>
      <c r="I120" s="146" t="s">
        <v>173</v>
      </c>
      <c r="J120" s="145" t="s">
        <v>163</v>
      </c>
      <c r="K120" s="147" t="s">
        <v>174</v>
      </c>
      <c r="L120" s="148"/>
      <c r="M120" s="63" t="s">
        <v>1</v>
      </c>
      <c r="N120" s="64" t="s">
        <v>43</v>
      </c>
      <c r="O120" s="64" t="s">
        <v>175</v>
      </c>
      <c r="P120" s="64" t="s">
        <v>176</v>
      </c>
      <c r="Q120" s="64" t="s">
        <v>177</v>
      </c>
      <c r="R120" s="64" t="s">
        <v>178</v>
      </c>
      <c r="S120" s="64" t="s">
        <v>179</v>
      </c>
      <c r="T120" s="65" t="s">
        <v>180</v>
      </c>
      <c r="U120" s="142"/>
      <c r="V120" s="142"/>
      <c r="W120" s="142"/>
      <c r="X120" s="142"/>
      <c r="Y120" s="142"/>
      <c r="Z120" s="142"/>
      <c r="AA120" s="142"/>
      <c r="AB120" s="142"/>
      <c r="AC120" s="142"/>
      <c r="AD120" s="142"/>
      <c r="AE120" s="142"/>
    </row>
    <row r="121" spans="1:65" s="2" customFormat="1" ht="22.9" customHeight="1">
      <c r="A121" s="33"/>
      <c r="B121" s="34"/>
      <c r="C121" s="70" t="s">
        <v>181</v>
      </c>
      <c r="D121" s="33"/>
      <c r="E121" s="33"/>
      <c r="F121" s="33"/>
      <c r="G121" s="33"/>
      <c r="H121" s="33"/>
      <c r="I121" s="102"/>
      <c r="J121" s="149">
        <f>BK121</f>
        <v>0</v>
      </c>
      <c r="K121" s="33"/>
      <c r="L121" s="34"/>
      <c r="M121" s="66"/>
      <c r="N121" s="57"/>
      <c r="O121" s="67"/>
      <c r="P121" s="150">
        <f>P122</f>
        <v>0</v>
      </c>
      <c r="Q121" s="67"/>
      <c r="R121" s="150">
        <f>R122</f>
        <v>0</v>
      </c>
      <c r="S121" s="67"/>
      <c r="T121" s="151">
        <f>T122</f>
        <v>0</v>
      </c>
      <c r="U121" s="33"/>
      <c r="V121" s="33"/>
      <c r="W121" s="33"/>
      <c r="X121" s="33"/>
      <c r="Y121" s="33"/>
      <c r="Z121" s="33"/>
      <c r="AA121" s="33"/>
      <c r="AB121" s="33"/>
      <c r="AC121" s="33"/>
      <c r="AD121" s="33"/>
      <c r="AE121" s="33"/>
      <c r="AT121" s="18" t="s">
        <v>78</v>
      </c>
      <c r="AU121" s="18" t="s">
        <v>165</v>
      </c>
      <c r="BK121" s="152">
        <f>BK122</f>
        <v>0</v>
      </c>
    </row>
    <row r="122" spans="1:65" s="12" customFormat="1" ht="25.9" customHeight="1">
      <c r="B122" s="153"/>
      <c r="D122" s="154" t="s">
        <v>78</v>
      </c>
      <c r="E122" s="155" t="s">
        <v>120</v>
      </c>
      <c r="F122" s="155" t="s">
        <v>896</v>
      </c>
      <c r="I122" s="156"/>
      <c r="J122" s="157">
        <f>BK122</f>
        <v>0</v>
      </c>
      <c r="L122" s="153"/>
      <c r="M122" s="158"/>
      <c r="N122" s="159"/>
      <c r="O122" s="159"/>
      <c r="P122" s="160">
        <f>SUM(P123:P144)</f>
        <v>0</v>
      </c>
      <c r="Q122" s="159"/>
      <c r="R122" s="160">
        <f>SUM(R123:R144)</f>
        <v>0</v>
      </c>
      <c r="S122" s="159"/>
      <c r="T122" s="161">
        <f>SUM(T123:T144)</f>
        <v>0</v>
      </c>
      <c r="AR122" s="154" t="s">
        <v>185</v>
      </c>
      <c r="AT122" s="162" t="s">
        <v>78</v>
      </c>
      <c r="AU122" s="162" t="s">
        <v>79</v>
      </c>
      <c r="AY122" s="154" t="s">
        <v>184</v>
      </c>
      <c r="BK122" s="163">
        <f>SUM(BK123:BK144)</f>
        <v>0</v>
      </c>
    </row>
    <row r="123" spans="1:65" s="2" customFormat="1" ht="24.2" customHeight="1">
      <c r="A123" s="33"/>
      <c r="B123" s="166"/>
      <c r="C123" s="167" t="s">
        <v>86</v>
      </c>
      <c r="D123" s="167" t="s">
        <v>187</v>
      </c>
      <c r="E123" s="168" t="s">
        <v>1604</v>
      </c>
      <c r="F123" s="169" t="s">
        <v>1605</v>
      </c>
      <c r="G123" s="170" t="s">
        <v>286</v>
      </c>
      <c r="H123" s="171">
        <v>5</v>
      </c>
      <c r="I123" s="172"/>
      <c r="J123" s="173">
        <f>ROUND(I123*H123,2)</f>
        <v>0</v>
      </c>
      <c r="K123" s="169" t="s">
        <v>191</v>
      </c>
      <c r="L123" s="34"/>
      <c r="M123" s="174" t="s">
        <v>1</v>
      </c>
      <c r="N123" s="175" t="s">
        <v>44</v>
      </c>
      <c r="O123" s="59"/>
      <c r="P123" s="176">
        <f>O123*H123</f>
        <v>0</v>
      </c>
      <c r="Q123" s="176">
        <v>0</v>
      </c>
      <c r="R123" s="176">
        <f>Q123*H123</f>
        <v>0</v>
      </c>
      <c r="S123" s="176">
        <v>0</v>
      </c>
      <c r="T123" s="177">
        <f>S123*H123</f>
        <v>0</v>
      </c>
      <c r="U123" s="33"/>
      <c r="V123" s="33"/>
      <c r="W123" s="33"/>
      <c r="X123" s="33"/>
      <c r="Y123" s="33"/>
      <c r="Z123" s="33"/>
      <c r="AA123" s="33"/>
      <c r="AB123" s="33"/>
      <c r="AC123" s="33"/>
      <c r="AD123" s="33"/>
      <c r="AE123" s="33"/>
      <c r="AR123" s="178" t="s">
        <v>192</v>
      </c>
      <c r="AT123" s="178" t="s">
        <v>187</v>
      </c>
      <c r="AU123" s="178" t="s">
        <v>86</v>
      </c>
      <c r="AY123" s="18" t="s">
        <v>184</v>
      </c>
      <c r="BE123" s="179">
        <f>IF(N123="základní",J123,0)</f>
        <v>0</v>
      </c>
      <c r="BF123" s="179">
        <f>IF(N123="snížená",J123,0)</f>
        <v>0</v>
      </c>
      <c r="BG123" s="179">
        <f>IF(N123="zákl. přenesená",J123,0)</f>
        <v>0</v>
      </c>
      <c r="BH123" s="179">
        <f>IF(N123="sníž. přenesená",J123,0)</f>
        <v>0</v>
      </c>
      <c r="BI123" s="179">
        <f>IF(N123="nulová",J123,0)</f>
        <v>0</v>
      </c>
      <c r="BJ123" s="18" t="s">
        <v>86</v>
      </c>
      <c r="BK123" s="179">
        <f>ROUND(I123*H123,2)</f>
        <v>0</v>
      </c>
      <c r="BL123" s="18" t="s">
        <v>192</v>
      </c>
      <c r="BM123" s="178" t="s">
        <v>2398</v>
      </c>
    </row>
    <row r="124" spans="1:65" s="2" customFormat="1" ht="24.2" customHeight="1">
      <c r="A124" s="33"/>
      <c r="B124" s="166"/>
      <c r="C124" s="167" t="s">
        <v>88</v>
      </c>
      <c r="D124" s="167" t="s">
        <v>187</v>
      </c>
      <c r="E124" s="168" t="s">
        <v>1607</v>
      </c>
      <c r="F124" s="169" t="s">
        <v>1608</v>
      </c>
      <c r="G124" s="170" t="s">
        <v>286</v>
      </c>
      <c r="H124" s="171">
        <v>1</v>
      </c>
      <c r="I124" s="172"/>
      <c r="J124" s="173">
        <f>ROUND(I124*H124,2)</f>
        <v>0</v>
      </c>
      <c r="K124" s="169" t="s">
        <v>191</v>
      </c>
      <c r="L124" s="34"/>
      <c r="M124" s="174" t="s">
        <v>1</v>
      </c>
      <c r="N124" s="175" t="s">
        <v>44</v>
      </c>
      <c r="O124" s="59"/>
      <c r="P124" s="176">
        <f>O124*H124</f>
        <v>0</v>
      </c>
      <c r="Q124" s="176">
        <v>0</v>
      </c>
      <c r="R124" s="176">
        <f>Q124*H124</f>
        <v>0</v>
      </c>
      <c r="S124" s="176">
        <v>0</v>
      </c>
      <c r="T124" s="177">
        <f>S124*H124</f>
        <v>0</v>
      </c>
      <c r="U124" s="33"/>
      <c r="V124" s="33"/>
      <c r="W124" s="33"/>
      <c r="X124" s="33"/>
      <c r="Y124" s="33"/>
      <c r="Z124" s="33"/>
      <c r="AA124" s="33"/>
      <c r="AB124" s="33"/>
      <c r="AC124" s="33"/>
      <c r="AD124" s="33"/>
      <c r="AE124" s="33"/>
      <c r="AR124" s="178" t="s">
        <v>192</v>
      </c>
      <c r="AT124" s="178" t="s">
        <v>187</v>
      </c>
      <c r="AU124" s="178" t="s">
        <v>86</v>
      </c>
      <c r="AY124" s="18" t="s">
        <v>184</v>
      </c>
      <c r="BE124" s="179">
        <f>IF(N124="základní",J124,0)</f>
        <v>0</v>
      </c>
      <c r="BF124" s="179">
        <f>IF(N124="snížená",J124,0)</f>
        <v>0</v>
      </c>
      <c r="BG124" s="179">
        <f>IF(N124="zákl. přenesená",J124,0)</f>
        <v>0</v>
      </c>
      <c r="BH124" s="179">
        <f>IF(N124="sníž. přenesená",J124,0)</f>
        <v>0</v>
      </c>
      <c r="BI124" s="179">
        <f>IF(N124="nulová",J124,0)</f>
        <v>0</v>
      </c>
      <c r="BJ124" s="18" t="s">
        <v>86</v>
      </c>
      <c r="BK124" s="179">
        <f>ROUND(I124*H124,2)</f>
        <v>0</v>
      </c>
      <c r="BL124" s="18" t="s">
        <v>192</v>
      </c>
      <c r="BM124" s="178" t="s">
        <v>2399</v>
      </c>
    </row>
    <row r="125" spans="1:65" s="2" customFormat="1" ht="24.2" customHeight="1">
      <c r="A125" s="33"/>
      <c r="B125" s="166"/>
      <c r="C125" s="167" t="s">
        <v>102</v>
      </c>
      <c r="D125" s="167" t="s">
        <v>187</v>
      </c>
      <c r="E125" s="168" t="s">
        <v>1610</v>
      </c>
      <c r="F125" s="169" t="s">
        <v>1611</v>
      </c>
      <c r="G125" s="170" t="s">
        <v>286</v>
      </c>
      <c r="H125" s="171">
        <v>1</v>
      </c>
      <c r="I125" s="172"/>
      <c r="J125" s="173">
        <f>ROUND(I125*H125,2)</f>
        <v>0</v>
      </c>
      <c r="K125" s="169" t="s">
        <v>191</v>
      </c>
      <c r="L125" s="34"/>
      <c r="M125" s="174" t="s">
        <v>1</v>
      </c>
      <c r="N125" s="175" t="s">
        <v>44</v>
      </c>
      <c r="O125" s="59"/>
      <c r="P125" s="176">
        <f>O125*H125</f>
        <v>0</v>
      </c>
      <c r="Q125" s="176">
        <v>0</v>
      </c>
      <c r="R125" s="176">
        <f>Q125*H125</f>
        <v>0</v>
      </c>
      <c r="S125" s="176">
        <v>0</v>
      </c>
      <c r="T125" s="177">
        <f>S125*H125</f>
        <v>0</v>
      </c>
      <c r="U125" s="33"/>
      <c r="V125" s="33"/>
      <c r="W125" s="33"/>
      <c r="X125" s="33"/>
      <c r="Y125" s="33"/>
      <c r="Z125" s="33"/>
      <c r="AA125" s="33"/>
      <c r="AB125" s="33"/>
      <c r="AC125" s="33"/>
      <c r="AD125" s="33"/>
      <c r="AE125" s="33"/>
      <c r="AR125" s="178" t="s">
        <v>192</v>
      </c>
      <c r="AT125" s="178" t="s">
        <v>187</v>
      </c>
      <c r="AU125" s="178" t="s">
        <v>86</v>
      </c>
      <c r="AY125" s="18" t="s">
        <v>184</v>
      </c>
      <c r="BE125" s="179">
        <f>IF(N125="základní",J125,0)</f>
        <v>0</v>
      </c>
      <c r="BF125" s="179">
        <f>IF(N125="snížená",J125,0)</f>
        <v>0</v>
      </c>
      <c r="BG125" s="179">
        <f>IF(N125="zákl. přenesená",J125,0)</f>
        <v>0</v>
      </c>
      <c r="BH125" s="179">
        <f>IF(N125="sníž. přenesená",J125,0)</f>
        <v>0</v>
      </c>
      <c r="BI125" s="179">
        <f>IF(N125="nulová",J125,0)</f>
        <v>0</v>
      </c>
      <c r="BJ125" s="18" t="s">
        <v>86</v>
      </c>
      <c r="BK125" s="179">
        <f>ROUND(I125*H125,2)</f>
        <v>0</v>
      </c>
      <c r="BL125" s="18" t="s">
        <v>192</v>
      </c>
      <c r="BM125" s="178" t="s">
        <v>2400</v>
      </c>
    </row>
    <row r="126" spans="1:65" s="2" customFormat="1" ht="24.2" customHeight="1">
      <c r="A126" s="33"/>
      <c r="B126" s="166"/>
      <c r="C126" s="167" t="s">
        <v>192</v>
      </c>
      <c r="D126" s="167" t="s">
        <v>187</v>
      </c>
      <c r="E126" s="168" t="s">
        <v>1613</v>
      </c>
      <c r="F126" s="169" t="s">
        <v>2401</v>
      </c>
      <c r="G126" s="170" t="s">
        <v>286</v>
      </c>
      <c r="H126" s="171">
        <v>1</v>
      </c>
      <c r="I126" s="172"/>
      <c r="J126" s="173">
        <f>ROUND(I126*H126,2)</f>
        <v>0</v>
      </c>
      <c r="K126" s="169" t="s">
        <v>191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86</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2402</v>
      </c>
    </row>
    <row r="127" spans="1:65" s="2" customFormat="1" ht="24.2" customHeight="1">
      <c r="A127" s="33"/>
      <c r="B127" s="166"/>
      <c r="C127" s="167" t="s">
        <v>185</v>
      </c>
      <c r="D127" s="167" t="s">
        <v>187</v>
      </c>
      <c r="E127" s="168" t="s">
        <v>1616</v>
      </c>
      <c r="F127" s="169" t="s">
        <v>1617</v>
      </c>
      <c r="G127" s="170" t="s">
        <v>190</v>
      </c>
      <c r="H127" s="171">
        <v>2.0259999999999998</v>
      </c>
      <c r="I127" s="172"/>
      <c r="J127" s="173">
        <f>ROUND(I127*H127,2)</f>
        <v>0</v>
      </c>
      <c r="K127" s="169" t="s">
        <v>191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86</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2403</v>
      </c>
    </row>
    <row r="128" spans="1:65" s="13" customFormat="1" ht="11.25">
      <c r="B128" s="184"/>
      <c r="D128" s="180" t="s">
        <v>196</v>
      </c>
      <c r="E128" s="185" t="s">
        <v>1</v>
      </c>
      <c r="F128" s="186" t="s">
        <v>1619</v>
      </c>
      <c r="H128" s="187">
        <v>2.0259999999999998</v>
      </c>
      <c r="I128" s="188"/>
      <c r="L128" s="184"/>
      <c r="M128" s="189"/>
      <c r="N128" s="190"/>
      <c r="O128" s="190"/>
      <c r="P128" s="190"/>
      <c r="Q128" s="190"/>
      <c r="R128" s="190"/>
      <c r="S128" s="190"/>
      <c r="T128" s="191"/>
      <c r="AT128" s="185" t="s">
        <v>196</v>
      </c>
      <c r="AU128" s="185" t="s">
        <v>86</v>
      </c>
      <c r="AV128" s="13" t="s">
        <v>88</v>
      </c>
      <c r="AW128" s="13" t="s">
        <v>36</v>
      </c>
      <c r="AX128" s="13" t="s">
        <v>86</v>
      </c>
      <c r="AY128" s="185" t="s">
        <v>184</v>
      </c>
    </row>
    <row r="129" spans="1:65" s="2" customFormat="1" ht="24.2" customHeight="1">
      <c r="A129" s="33"/>
      <c r="B129" s="166"/>
      <c r="C129" s="167" t="s">
        <v>220</v>
      </c>
      <c r="D129" s="167" t="s">
        <v>187</v>
      </c>
      <c r="E129" s="168" t="s">
        <v>900</v>
      </c>
      <c r="F129" s="169" t="s">
        <v>901</v>
      </c>
      <c r="G129" s="170" t="s">
        <v>286</v>
      </c>
      <c r="H129" s="171">
        <v>1</v>
      </c>
      <c r="I129" s="172"/>
      <c r="J129" s="173">
        <f>ROUND(I129*H129,2)</f>
        <v>0</v>
      </c>
      <c r="K129" s="169" t="s">
        <v>191</v>
      </c>
      <c r="L129" s="34"/>
      <c r="M129" s="174" t="s">
        <v>1</v>
      </c>
      <c r="N129" s="175" t="s">
        <v>44</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192</v>
      </c>
      <c r="AT129" s="178" t="s">
        <v>187</v>
      </c>
      <c r="AU129" s="178" t="s">
        <v>86</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2404</v>
      </c>
    </row>
    <row r="130" spans="1:65" s="2" customFormat="1" ht="19.5">
      <c r="A130" s="33"/>
      <c r="B130" s="34"/>
      <c r="C130" s="33"/>
      <c r="D130" s="180" t="s">
        <v>194</v>
      </c>
      <c r="E130" s="33"/>
      <c r="F130" s="181" t="s">
        <v>904</v>
      </c>
      <c r="G130" s="33"/>
      <c r="H130" s="33"/>
      <c r="I130" s="102"/>
      <c r="J130" s="33"/>
      <c r="K130" s="33"/>
      <c r="L130" s="34"/>
      <c r="M130" s="182"/>
      <c r="N130" s="183"/>
      <c r="O130" s="59"/>
      <c r="P130" s="59"/>
      <c r="Q130" s="59"/>
      <c r="R130" s="59"/>
      <c r="S130" s="59"/>
      <c r="T130" s="60"/>
      <c r="U130" s="33"/>
      <c r="V130" s="33"/>
      <c r="W130" s="33"/>
      <c r="X130" s="33"/>
      <c r="Y130" s="33"/>
      <c r="Z130" s="33"/>
      <c r="AA130" s="33"/>
      <c r="AB130" s="33"/>
      <c r="AC130" s="33"/>
      <c r="AD130" s="33"/>
      <c r="AE130" s="33"/>
      <c r="AT130" s="18" t="s">
        <v>194</v>
      </c>
      <c r="AU130" s="18" t="s">
        <v>86</v>
      </c>
    </row>
    <row r="131" spans="1:65" s="2" customFormat="1" ht="37.9" customHeight="1">
      <c r="A131" s="33"/>
      <c r="B131" s="166"/>
      <c r="C131" s="167" t="s">
        <v>225</v>
      </c>
      <c r="D131" s="167" t="s">
        <v>187</v>
      </c>
      <c r="E131" s="168" t="s">
        <v>1622</v>
      </c>
      <c r="F131" s="169" t="s">
        <v>1623</v>
      </c>
      <c r="G131" s="170" t="s">
        <v>190</v>
      </c>
      <c r="H131" s="171">
        <v>2.0259999999999998</v>
      </c>
      <c r="I131" s="172"/>
      <c r="J131" s="173">
        <f>ROUND(I131*H131,2)</f>
        <v>0</v>
      </c>
      <c r="K131" s="169" t="s">
        <v>191</v>
      </c>
      <c r="L131" s="34"/>
      <c r="M131" s="174" t="s">
        <v>1</v>
      </c>
      <c r="N131" s="175" t="s">
        <v>44</v>
      </c>
      <c r="O131" s="59"/>
      <c r="P131" s="176">
        <f>O131*H131</f>
        <v>0</v>
      </c>
      <c r="Q131" s="176">
        <v>0</v>
      </c>
      <c r="R131" s="176">
        <f>Q131*H131</f>
        <v>0</v>
      </c>
      <c r="S131" s="176">
        <v>0</v>
      </c>
      <c r="T131" s="177">
        <f>S131*H131</f>
        <v>0</v>
      </c>
      <c r="U131" s="33"/>
      <c r="V131" s="33"/>
      <c r="W131" s="33"/>
      <c r="X131" s="33"/>
      <c r="Y131" s="33"/>
      <c r="Z131" s="33"/>
      <c r="AA131" s="33"/>
      <c r="AB131" s="33"/>
      <c r="AC131" s="33"/>
      <c r="AD131" s="33"/>
      <c r="AE131" s="33"/>
      <c r="AR131" s="178" t="s">
        <v>192</v>
      </c>
      <c r="AT131" s="178" t="s">
        <v>187</v>
      </c>
      <c r="AU131" s="178" t="s">
        <v>86</v>
      </c>
      <c r="AY131" s="18" t="s">
        <v>184</v>
      </c>
      <c r="BE131" s="179">
        <f>IF(N131="základní",J131,0)</f>
        <v>0</v>
      </c>
      <c r="BF131" s="179">
        <f>IF(N131="snížená",J131,0)</f>
        <v>0</v>
      </c>
      <c r="BG131" s="179">
        <f>IF(N131="zákl. přenesená",J131,0)</f>
        <v>0</v>
      </c>
      <c r="BH131" s="179">
        <f>IF(N131="sníž. přenesená",J131,0)</f>
        <v>0</v>
      </c>
      <c r="BI131" s="179">
        <f>IF(N131="nulová",J131,0)</f>
        <v>0</v>
      </c>
      <c r="BJ131" s="18" t="s">
        <v>86</v>
      </c>
      <c r="BK131" s="179">
        <f>ROUND(I131*H131,2)</f>
        <v>0</v>
      </c>
      <c r="BL131" s="18" t="s">
        <v>192</v>
      </c>
      <c r="BM131" s="178" t="s">
        <v>2405</v>
      </c>
    </row>
    <row r="132" spans="1:65" s="13" customFormat="1" ht="11.25">
      <c r="B132" s="184"/>
      <c r="D132" s="180" t="s">
        <v>196</v>
      </c>
      <c r="E132" s="185" t="s">
        <v>1</v>
      </c>
      <c r="F132" s="186" t="s">
        <v>1619</v>
      </c>
      <c r="H132" s="187">
        <v>2.0259999999999998</v>
      </c>
      <c r="I132" s="188"/>
      <c r="L132" s="184"/>
      <c r="M132" s="189"/>
      <c r="N132" s="190"/>
      <c r="O132" s="190"/>
      <c r="P132" s="190"/>
      <c r="Q132" s="190"/>
      <c r="R132" s="190"/>
      <c r="S132" s="190"/>
      <c r="T132" s="191"/>
      <c r="AT132" s="185" t="s">
        <v>196</v>
      </c>
      <c r="AU132" s="185" t="s">
        <v>86</v>
      </c>
      <c r="AV132" s="13" t="s">
        <v>88</v>
      </c>
      <c r="AW132" s="13" t="s">
        <v>36</v>
      </c>
      <c r="AX132" s="13" t="s">
        <v>86</v>
      </c>
      <c r="AY132" s="185" t="s">
        <v>184</v>
      </c>
    </row>
    <row r="133" spans="1:65" s="2" customFormat="1" ht="24.2" customHeight="1">
      <c r="A133" s="33"/>
      <c r="B133" s="166"/>
      <c r="C133" s="167" t="s">
        <v>217</v>
      </c>
      <c r="D133" s="167" t="s">
        <v>187</v>
      </c>
      <c r="E133" s="168" t="s">
        <v>1625</v>
      </c>
      <c r="F133" s="169" t="s">
        <v>1626</v>
      </c>
      <c r="G133" s="170" t="s">
        <v>286</v>
      </c>
      <c r="H133" s="171">
        <v>1</v>
      </c>
      <c r="I133" s="172"/>
      <c r="J133" s="173">
        <f>ROUND(I133*H133,2)</f>
        <v>0</v>
      </c>
      <c r="K133" s="169" t="s">
        <v>191</v>
      </c>
      <c r="L133" s="34"/>
      <c r="M133" s="174" t="s">
        <v>1</v>
      </c>
      <c r="N133" s="175" t="s">
        <v>44</v>
      </c>
      <c r="O133" s="59"/>
      <c r="P133" s="176">
        <f>O133*H133</f>
        <v>0</v>
      </c>
      <c r="Q133" s="176">
        <v>0</v>
      </c>
      <c r="R133" s="176">
        <f>Q133*H133</f>
        <v>0</v>
      </c>
      <c r="S133" s="176">
        <v>0</v>
      </c>
      <c r="T133" s="177">
        <f>S133*H133</f>
        <v>0</v>
      </c>
      <c r="U133" s="33"/>
      <c r="V133" s="33"/>
      <c r="W133" s="33"/>
      <c r="X133" s="33"/>
      <c r="Y133" s="33"/>
      <c r="Z133" s="33"/>
      <c r="AA133" s="33"/>
      <c r="AB133" s="33"/>
      <c r="AC133" s="33"/>
      <c r="AD133" s="33"/>
      <c r="AE133" s="33"/>
      <c r="AR133" s="178" t="s">
        <v>192</v>
      </c>
      <c r="AT133" s="178" t="s">
        <v>187</v>
      </c>
      <c r="AU133" s="178" t="s">
        <v>86</v>
      </c>
      <c r="AY133" s="18" t="s">
        <v>184</v>
      </c>
      <c r="BE133" s="179">
        <f>IF(N133="základní",J133,0)</f>
        <v>0</v>
      </c>
      <c r="BF133" s="179">
        <f>IF(N133="snížená",J133,0)</f>
        <v>0</v>
      </c>
      <c r="BG133" s="179">
        <f>IF(N133="zákl. přenesená",J133,0)</f>
        <v>0</v>
      </c>
      <c r="BH133" s="179">
        <f>IF(N133="sníž. přenesená",J133,0)</f>
        <v>0</v>
      </c>
      <c r="BI133" s="179">
        <f>IF(N133="nulová",J133,0)</f>
        <v>0</v>
      </c>
      <c r="BJ133" s="18" t="s">
        <v>86</v>
      </c>
      <c r="BK133" s="179">
        <f>ROUND(I133*H133,2)</f>
        <v>0</v>
      </c>
      <c r="BL133" s="18" t="s">
        <v>192</v>
      </c>
      <c r="BM133" s="178" t="s">
        <v>2406</v>
      </c>
    </row>
    <row r="134" spans="1:65" s="2" customFormat="1" ht="19.5">
      <c r="A134" s="33"/>
      <c r="B134" s="34"/>
      <c r="C134" s="33"/>
      <c r="D134" s="180" t="s">
        <v>194</v>
      </c>
      <c r="E134" s="33"/>
      <c r="F134" s="181" t="s">
        <v>904</v>
      </c>
      <c r="G134" s="33"/>
      <c r="H134" s="33"/>
      <c r="I134" s="102"/>
      <c r="J134" s="33"/>
      <c r="K134" s="33"/>
      <c r="L134" s="34"/>
      <c r="M134" s="182"/>
      <c r="N134" s="183"/>
      <c r="O134" s="59"/>
      <c r="P134" s="59"/>
      <c r="Q134" s="59"/>
      <c r="R134" s="59"/>
      <c r="S134" s="59"/>
      <c r="T134" s="60"/>
      <c r="U134" s="33"/>
      <c r="V134" s="33"/>
      <c r="W134" s="33"/>
      <c r="X134" s="33"/>
      <c r="Y134" s="33"/>
      <c r="Z134" s="33"/>
      <c r="AA134" s="33"/>
      <c r="AB134" s="33"/>
      <c r="AC134" s="33"/>
      <c r="AD134" s="33"/>
      <c r="AE134" s="33"/>
      <c r="AT134" s="18" t="s">
        <v>194</v>
      </c>
      <c r="AU134" s="18" t="s">
        <v>86</v>
      </c>
    </row>
    <row r="135" spans="1:65" s="2" customFormat="1" ht="14.45" customHeight="1">
      <c r="A135" s="33"/>
      <c r="B135" s="166"/>
      <c r="C135" s="167" t="s">
        <v>233</v>
      </c>
      <c r="D135" s="167" t="s">
        <v>187</v>
      </c>
      <c r="E135" s="168" t="s">
        <v>1628</v>
      </c>
      <c r="F135" s="169" t="s">
        <v>1629</v>
      </c>
      <c r="G135" s="170" t="s">
        <v>286</v>
      </c>
      <c r="H135" s="171">
        <v>2</v>
      </c>
      <c r="I135" s="172"/>
      <c r="J135" s="173">
        <f>ROUND(I135*H135,2)</f>
        <v>0</v>
      </c>
      <c r="K135" s="169" t="s">
        <v>1</v>
      </c>
      <c r="L135" s="34"/>
      <c r="M135" s="174" t="s">
        <v>1</v>
      </c>
      <c r="N135" s="175"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192</v>
      </c>
      <c r="AT135" s="178" t="s">
        <v>187</v>
      </c>
      <c r="AU135" s="178" t="s">
        <v>86</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2407</v>
      </c>
    </row>
    <row r="136" spans="1:65" s="2" customFormat="1" ht="19.5">
      <c r="A136" s="33"/>
      <c r="B136" s="34"/>
      <c r="C136" s="33"/>
      <c r="D136" s="180" t="s">
        <v>194</v>
      </c>
      <c r="E136" s="33"/>
      <c r="F136" s="181" t="s">
        <v>1631</v>
      </c>
      <c r="G136" s="33"/>
      <c r="H136" s="33"/>
      <c r="I136" s="102"/>
      <c r="J136" s="33"/>
      <c r="K136" s="33"/>
      <c r="L136" s="34"/>
      <c r="M136" s="182"/>
      <c r="N136" s="183"/>
      <c r="O136" s="59"/>
      <c r="P136" s="59"/>
      <c r="Q136" s="59"/>
      <c r="R136" s="59"/>
      <c r="S136" s="59"/>
      <c r="T136" s="60"/>
      <c r="U136" s="33"/>
      <c r="V136" s="33"/>
      <c r="W136" s="33"/>
      <c r="X136" s="33"/>
      <c r="Y136" s="33"/>
      <c r="Z136" s="33"/>
      <c r="AA136" s="33"/>
      <c r="AB136" s="33"/>
      <c r="AC136" s="33"/>
      <c r="AD136" s="33"/>
      <c r="AE136" s="33"/>
      <c r="AT136" s="18" t="s">
        <v>194</v>
      </c>
      <c r="AU136" s="18" t="s">
        <v>86</v>
      </c>
    </row>
    <row r="137" spans="1:65" s="2" customFormat="1" ht="24.2" customHeight="1">
      <c r="A137" s="33"/>
      <c r="B137" s="166"/>
      <c r="C137" s="167" t="s">
        <v>239</v>
      </c>
      <c r="D137" s="167" t="s">
        <v>187</v>
      </c>
      <c r="E137" s="168" t="s">
        <v>1632</v>
      </c>
      <c r="F137" s="169" t="s">
        <v>1633</v>
      </c>
      <c r="G137" s="170" t="s">
        <v>1634</v>
      </c>
      <c r="H137" s="171">
        <v>100</v>
      </c>
      <c r="I137" s="172"/>
      <c r="J137" s="173">
        <f>ROUND(I137*H137,2)</f>
        <v>0</v>
      </c>
      <c r="K137" s="169" t="s">
        <v>1</v>
      </c>
      <c r="L137" s="34"/>
      <c r="M137" s="174" t="s">
        <v>1</v>
      </c>
      <c r="N137" s="175"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192</v>
      </c>
      <c r="AT137" s="178" t="s">
        <v>187</v>
      </c>
      <c r="AU137" s="178" t="s">
        <v>86</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2408</v>
      </c>
    </row>
    <row r="138" spans="1:65" s="2" customFormat="1" ht="19.5">
      <c r="A138" s="33"/>
      <c r="B138" s="34"/>
      <c r="C138" s="33"/>
      <c r="D138" s="180" t="s">
        <v>194</v>
      </c>
      <c r="E138" s="33"/>
      <c r="F138" s="181" t="s">
        <v>1636</v>
      </c>
      <c r="G138" s="33"/>
      <c r="H138" s="33"/>
      <c r="I138" s="102"/>
      <c r="J138" s="33"/>
      <c r="K138" s="33"/>
      <c r="L138" s="34"/>
      <c r="M138" s="182"/>
      <c r="N138" s="183"/>
      <c r="O138" s="59"/>
      <c r="P138" s="59"/>
      <c r="Q138" s="59"/>
      <c r="R138" s="59"/>
      <c r="S138" s="59"/>
      <c r="T138" s="60"/>
      <c r="U138" s="33"/>
      <c r="V138" s="33"/>
      <c r="W138" s="33"/>
      <c r="X138" s="33"/>
      <c r="Y138" s="33"/>
      <c r="Z138" s="33"/>
      <c r="AA138" s="33"/>
      <c r="AB138" s="33"/>
      <c r="AC138" s="33"/>
      <c r="AD138" s="33"/>
      <c r="AE138" s="33"/>
      <c r="AT138" s="18" t="s">
        <v>194</v>
      </c>
      <c r="AU138" s="18" t="s">
        <v>86</v>
      </c>
    </row>
    <row r="139" spans="1:65" s="2" customFormat="1" ht="62.65" customHeight="1">
      <c r="A139" s="33"/>
      <c r="B139" s="166"/>
      <c r="C139" s="167" t="s">
        <v>244</v>
      </c>
      <c r="D139" s="167" t="s">
        <v>187</v>
      </c>
      <c r="E139" s="168" t="s">
        <v>1637</v>
      </c>
      <c r="F139" s="169" t="s">
        <v>1638</v>
      </c>
      <c r="G139" s="170" t="s">
        <v>286</v>
      </c>
      <c r="H139" s="171">
        <v>1</v>
      </c>
      <c r="I139" s="172"/>
      <c r="J139" s="173">
        <f>ROUND(I139*H139,2)</f>
        <v>0</v>
      </c>
      <c r="K139" s="169" t="s">
        <v>191</v>
      </c>
      <c r="L139" s="34"/>
      <c r="M139" s="174" t="s">
        <v>1</v>
      </c>
      <c r="N139" s="175"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192</v>
      </c>
      <c r="AT139" s="178" t="s">
        <v>187</v>
      </c>
      <c r="AU139" s="178" t="s">
        <v>86</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192</v>
      </c>
      <c r="BM139" s="178" t="s">
        <v>2409</v>
      </c>
    </row>
    <row r="140" spans="1:65" s="2" customFormat="1" ht="19.5">
      <c r="A140" s="33"/>
      <c r="B140" s="34"/>
      <c r="C140" s="33"/>
      <c r="D140" s="180" t="s">
        <v>194</v>
      </c>
      <c r="E140" s="33"/>
      <c r="F140" s="181" t="s">
        <v>1640</v>
      </c>
      <c r="G140" s="33"/>
      <c r="H140" s="33"/>
      <c r="I140" s="102"/>
      <c r="J140" s="33"/>
      <c r="K140" s="33"/>
      <c r="L140" s="34"/>
      <c r="M140" s="182"/>
      <c r="N140" s="183"/>
      <c r="O140" s="59"/>
      <c r="P140" s="59"/>
      <c r="Q140" s="59"/>
      <c r="R140" s="59"/>
      <c r="S140" s="59"/>
      <c r="T140" s="60"/>
      <c r="U140" s="33"/>
      <c r="V140" s="33"/>
      <c r="W140" s="33"/>
      <c r="X140" s="33"/>
      <c r="Y140" s="33"/>
      <c r="Z140" s="33"/>
      <c r="AA140" s="33"/>
      <c r="AB140" s="33"/>
      <c r="AC140" s="33"/>
      <c r="AD140" s="33"/>
      <c r="AE140" s="33"/>
      <c r="AT140" s="18" t="s">
        <v>194</v>
      </c>
      <c r="AU140" s="18" t="s">
        <v>86</v>
      </c>
    </row>
    <row r="141" spans="1:65" s="2" customFormat="1" ht="24.2" customHeight="1">
      <c r="A141" s="33"/>
      <c r="B141" s="166"/>
      <c r="C141" s="167" t="s">
        <v>249</v>
      </c>
      <c r="D141" s="167" t="s">
        <v>187</v>
      </c>
      <c r="E141" s="168" t="s">
        <v>1641</v>
      </c>
      <c r="F141" s="169" t="s">
        <v>1642</v>
      </c>
      <c r="G141" s="170" t="s">
        <v>286</v>
      </c>
      <c r="H141" s="171">
        <v>1</v>
      </c>
      <c r="I141" s="172"/>
      <c r="J141" s="173">
        <f>ROUND(I141*H141,2)</f>
        <v>0</v>
      </c>
      <c r="K141" s="169" t="s">
        <v>191</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86</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2410</v>
      </c>
    </row>
    <row r="142" spans="1:65" s="2" customFormat="1" ht="19.5">
      <c r="A142" s="33"/>
      <c r="B142" s="34"/>
      <c r="C142" s="33"/>
      <c r="D142" s="180" t="s">
        <v>194</v>
      </c>
      <c r="E142" s="33"/>
      <c r="F142" s="181" t="s">
        <v>904</v>
      </c>
      <c r="G142" s="33"/>
      <c r="H142" s="33"/>
      <c r="I142" s="102"/>
      <c r="J142" s="33"/>
      <c r="K142" s="33"/>
      <c r="L142" s="34"/>
      <c r="M142" s="182"/>
      <c r="N142" s="183"/>
      <c r="O142" s="59"/>
      <c r="P142" s="59"/>
      <c r="Q142" s="59"/>
      <c r="R142" s="59"/>
      <c r="S142" s="59"/>
      <c r="T142" s="60"/>
      <c r="U142" s="33"/>
      <c r="V142" s="33"/>
      <c r="W142" s="33"/>
      <c r="X142" s="33"/>
      <c r="Y142" s="33"/>
      <c r="Z142" s="33"/>
      <c r="AA142" s="33"/>
      <c r="AB142" s="33"/>
      <c r="AC142" s="33"/>
      <c r="AD142" s="33"/>
      <c r="AE142" s="33"/>
      <c r="AT142" s="18" t="s">
        <v>194</v>
      </c>
      <c r="AU142" s="18" t="s">
        <v>86</v>
      </c>
    </row>
    <row r="143" spans="1:65" s="2" customFormat="1" ht="24.2" customHeight="1">
      <c r="A143" s="33"/>
      <c r="B143" s="166"/>
      <c r="C143" s="167" t="s">
        <v>254</v>
      </c>
      <c r="D143" s="167" t="s">
        <v>187</v>
      </c>
      <c r="E143" s="168" t="s">
        <v>1644</v>
      </c>
      <c r="F143" s="169" t="s">
        <v>1645</v>
      </c>
      <c r="G143" s="170" t="s">
        <v>327</v>
      </c>
      <c r="H143" s="171">
        <v>1.855</v>
      </c>
      <c r="I143" s="172"/>
      <c r="J143" s="173">
        <f>ROUND(I143*H143,2)</f>
        <v>0</v>
      </c>
      <c r="K143" s="169" t="s">
        <v>191</v>
      </c>
      <c r="L143" s="34"/>
      <c r="M143" s="174" t="s">
        <v>1</v>
      </c>
      <c r="N143" s="175" t="s">
        <v>44</v>
      </c>
      <c r="O143" s="59"/>
      <c r="P143" s="176">
        <f>O143*H143</f>
        <v>0</v>
      </c>
      <c r="Q143" s="176">
        <v>0</v>
      </c>
      <c r="R143" s="176">
        <f>Q143*H143</f>
        <v>0</v>
      </c>
      <c r="S143" s="176">
        <v>0</v>
      </c>
      <c r="T143" s="177">
        <f>S143*H143</f>
        <v>0</v>
      </c>
      <c r="U143" s="33"/>
      <c r="V143" s="33"/>
      <c r="W143" s="33"/>
      <c r="X143" s="33"/>
      <c r="Y143" s="33"/>
      <c r="Z143" s="33"/>
      <c r="AA143" s="33"/>
      <c r="AB143" s="33"/>
      <c r="AC143" s="33"/>
      <c r="AD143" s="33"/>
      <c r="AE143" s="33"/>
      <c r="AR143" s="178" t="s">
        <v>192</v>
      </c>
      <c r="AT143" s="178" t="s">
        <v>187</v>
      </c>
      <c r="AU143" s="178" t="s">
        <v>86</v>
      </c>
      <c r="AY143" s="18" t="s">
        <v>184</v>
      </c>
      <c r="BE143" s="179">
        <f>IF(N143="základní",J143,0)</f>
        <v>0</v>
      </c>
      <c r="BF143" s="179">
        <f>IF(N143="snížená",J143,0)</f>
        <v>0</v>
      </c>
      <c r="BG143" s="179">
        <f>IF(N143="zákl. přenesená",J143,0)</f>
        <v>0</v>
      </c>
      <c r="BH143" s="179">
        <f>IF(N143="sníž. přenesená",J143,0)</f>
        <v>0</v>
      </c>
      <c r="BI143" s="179">
        <f>IF(N143="nulová",J143,0)</f>
        <v>0</v>
      </c>
      <c r="BJ143" s="18" t="s">
        <v>86</v>
      </c>
      <c r="BK143" s="179">
        <f>ROUND(I143*H143,2)</f>
        <v>0</v>
      </c>
      <c r="BL143" s="18" t="s">
        <v>192</v>
      </c>
      <c r="BM143" s="178" t="s">
        <v>2411</v>
      </c>
    </row>
    <row r="144" spans="1:65" s="13" customFormat="1" ht="11.25">
      <c r="B144" s="184"/>
      <c r="D144" s="180" t="s">
        <v>196</v>
      </c>
      <c r="E144" s="185" t="s">
        <v>1</v>
      </c>
      <c r="F144" s="186" t="s">
        <v>1647</v>
      </c>
      <c r="H144" s="187">
        <v>1.855</v>
      </c>
      <c r="I144" s="188"/>
      <c r="L144" s="184"/>
      <c r="M144" s="217"/>
      <c r="N144" s="218"/>
      <c r="O144" s="218"/>
      <c r="P144" s="218"/>
      <c r="Q144" s="218"/>
      <c r="R144" s="218"/>
      <c r="S144" s="218"/>
      <c r="T144" s="219"/>
      <c r="AT144" s="185" t="s">
        <v>196</v>
      </c>
      <c r="AU144" s="185" t="s">
        <v>86</v>
      </c>
      <c r="AV144" s="13" t="s">
        <v>88</v>
      </c>
      <c r="AW144" s="13" t="s">
        <v>36</v>
      </c>
      <c r="AX144" s="13" t="s">
        <v>86</v>
      </c>
      <c r="AY144" s="185" t="s">
        <v>184</v>
      </c>
    </row>
    <row r="145" spans="1:31" s="2" customFormat="1" ht="6.95" customHeight="1">
      <c r="A145" s="33"/>
      <c r="B145" s="48"/>
      <c r="C145" s="49"/>
      <c r="D145" s="49"/>
      <c r="E145" s="49"/>
      <c r="F145" s="49"/>
      <c r="G145" s="49"/>
      <c r="H145" s="49"/>
      <c r="I145" s="126"/>
      <c r="J145" s="49"/>
      <c r="K145" s="49"/>
      <c r="L145" s="34"/>
      <c r="M145" s="33"/>
      <c r="O145" s="33"/>
      <c r="P145" s="33"/>
      <c r="Q145" s="33"/>
      <c r="R145" s="33"/>
      <c r="S145" s="33"/>
      <c r="T145" s="33"/>
      <c r="U145" s="33"/>
      <c r="V145" s="33"/>
      <c r="W145" s="33"/>
      <c r="X145" s="33"/>
      <c r="Y145" s="33"/>
      <c r="Z145" s="33"/>
      <c r="AA145" s="33"/>
      <c r="AB145" s="33"/>
      <c r="AC145" s="33"/>
      <c r="AD145" s="33"/>
      <c r="AE145" s="33"/>
    </row>
  </sheetData>
  <autoFilter ref="C120:K144"/>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4"/>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96</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158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673</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ROUND(J124,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ROUND((SUM(BE124:BE283)),  2)</f>
        <v>0</v>
      </c>
      <c r="G35" s="33"/>
      <c r="H35" s="33"/>
      <c r="I35" s="113">
        <v>0.21</v>
      </c>
      <c r="J35" s="112">
        <f>ROUND(((SUM(BE124:BE283))*I35),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ROUND((SUM(BF124:BF283)),  2)</f>
        <v>0</v>
      </c>
      <c r="G36" s="33"/>
      <c r="H36" s="33"/>
      <c r="I36" s="113">
        <v>0.15</v>
      </c>
      <c r="J36" s="112">
        <f>ROUND(((SUM(BF124:BF283))*I36),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ROUND((SUM(BG124:BG283)),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ROUND((SUM(BH124:BH283)),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ROUND((SUM(BI124:BI283)),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158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01.02 - Železniční přejezd P7072 evid. km 81,164</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J124</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J125</f>
        <v>0</v>
      </c>
      <c r="L99" s="132"/>
    </row>
    <row r="100" spans="1:47" s="10" customFormat="1" ht="19.899999999999999" hidden="1" customHeight="1">
      <c r="B100" s="137"/>
      <c r="D100" s="138" t="s">
        <v>167</v>
      </c>
      <c r="E100" s="139"/>
      <c r="F100" s="139"/>
      <c r="G100" s="139"/>
      <c r="H100" s="139"/>
      <c r="I100" s="140"/>
      <c r="J100" s="141">
        <f>J126</f>
        <v>0</v>
      </c>
      <c r="L100" s="137"/>
    </row>
    <row r="101" spans="1:47" s="9" customFormat="1" ht="24.95" hidden="1" customHeight="1">
      <c r="B101" s="132"/>
      <c r="D101" s="133" t="s">
        <v>168</v>
      </c>
      <c r="E101" s="134"/>
      <c r="F101" s="134"/>
      <c r="G101" s="134"/>
      <c r="H101" s="134"/>
      <c r="I101" s="135"/>
      <c r="J101" s="136">
        <f>J233</f>
        <v>0</v>
      </c>
      <c r="L101" s="132"/>
    </row>
    <row r="102" spans="1:47" s="9" customFormat="1" ht="24.95" hidden="1" customHeight="1">
      <c r="B102" s="132"/>
      <c r="D102" s="133" t="s">
        <v>674</v>
      </c>
      <c r="E102" s="134"/>
      <c r="F102" s="134"/>
      <c r="G102" s="134"/>
      <c r="H102" s="134"/>
      <c r="I102" s="135"/>
      <c r="J102" s="136">
        <f>J278</f>
        <v>0</v>
      </c>
      <c r="L102" s="132"/>
    </row>
    <row r="103" spans="1:47" s="2" customFormat="1" ht="21.75" hidden="1" customHeight="1">
      <c r="A103" s="33"/>
      <c r="B103" s="34"/>
      <c r="C103" s="33"/>
      <c r="D103" s="33"/>
      <c r="E103" s="33"/>
      <c r="F103" s="33"/>
      <c r="G103" s="33"/>
      <c r="H103" s="33"/>
      <c r="I103" s="102"/>
      <c r="J103" s="33"/>
      <c r="K103" s="33"/>
      <c r="L103" s="43"/>
      <c r="S103" s="33"/>
      <c r="T103" s="33"/>
      <c r="U103" s="33"/>
      <c r="V103" s="33"/>
      <c r="W103" s="33"/>
      <c r="X103" s="33"/>
      <c r="Y103" s="33"/>
      <c r="Z103" s="33"/>
      <c r="AA103" s="33"/>
      <c r="AB103" s="33"/>
      <c r="AC103" s="33"/>
      <c r="AD103" s="33"/>
      <c r="AE103" s="33"/>
    </row>
    <row r="104" spans="1:47" s="2" customFormat="1" ht="6.95" hidden="1" customHeight="1">
      <c r="A104" s="33"/>
      <c r="B104" s="48"/>
      <c r="C104" s="49"/>
      <c r="D104" s="49"/>
      <c r="E104" s="49"/>
      <c r="F104" s="49"/>
      <c r="G104" s="49"/>
      <c r="H104" s="49"/>
      <c r="I104" s="126"/>
      <c r="J104" s="49"/>
      <c r="K104" s="49"/>
      <c r="L104" s="43"/>
      <c r="S104" s="33"/>
      <c r="T104" s="33"/>
      <c r="U104" s="33"/>
      <c r="V104" s="33"/>
      <c r="W104" s="33"/>
      <c r="X104" s="33"/>
      <c r="Y104" s="33"/>
      <c r="Z104" s="33"/>
      <c r="AA104" s="33"/>
      <c r="AB104" s="33"/>
      <c r="AC104" s="33"/>
      <c r="AD104" s="33"/>
      <c r="AE104" s="33"/>
    </row>
    <row r="105" spans="1:47" ht="11.25" hidden="1"/>
    <row r="106" spans="1:47" ht="11.25" hidden="1"/>
    <row r="107" spans="1:47" ht="11.25" hidden="1"/>
    <row r="108" spans="1:47" s="2" customFormat="1" ht="6.95" customHeight="1">
      <c r="A108" s="33"/>
      <c r="B108" s="50"/>
      <c r="C108" s="51"/>
      <c r="D108" s="51"/>
      <c r="E108" s="51"/>
      <c r="F108" s="51"/>
      <c r="G108" s="51"/>
      <c r="H108" s="51"/>
      <c r="I108" s="127"/>
      <c r="J108" s="51"/>
      <c r="K108" s="51"/>
      <c r="L108" s="43"/>
      <c r="S108" s="33"/>
      <c r="T108" s="33"/>
      <c r="U108" s="33"/>
      <c r="V108" s="33"/>
      <c r="W108" s="33"/>
      <c r="X108" s="33"/>
      <c r="Y108" s="33"/>
      <c r="Z108" s="33"/>
      <c r="AA108" s="33"/>
      <c r="AB108" s="33"/>
      <c r="AC108" s="33"/>
      <c r="AD108" s="33"/>
      <c r="AE108" s="33"/>
    </row>
    <row r="109" spans="1:47" s="2" customFormat="1" ht="24.95" customHeight="1">
      <c r="A109" s="33"/>
      <c r="B109" s="34"/>
      <c r="C109" s="22" t="s">
        <v>169</v>
      </c>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6.95" customHeight="1">
      <c r="A110" s="33"/>
      <c r="B110" s="34"/>
      <c r="C110" s="33"/>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2" customHeight="1">
      <c r="A111" s="33"/>
      <c r="B111" s="34"/>
      <c r="C111" s="28" t="s">
        <v>16</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6.5" customHeight="1">
      <c r="A112" s="33"/>
      <c r="B112" s="34"/>
      <c r="C112" s="33"/>
      <c r="D112" s="33"/>
      <c r="E112" s="284" t="str">
        <f>E7</f>
        <v>Oprava trati v úseku Nedvědice - Tišnov - bez materuálu SŽ</v>
      </c>
      <c r="F112" s="285"/>
      <c r="G112" s="285"/>
      <c r="H112" s="285"/>
      <c r="I112" s="102"/>
      <c r="J112" s="33"/>
      <c r="K112" s="33"/>
      <c r="L112" s="43"/>
      <c r="S112" s="33"/>
      <c r="T112" s="33"/>
      <c r="U112" s="33"/>
      <c r="V112" s="33"/>
      <c r="W112" s="33"/>
      <c r="X112" s="33"/>
      <c r="Y112" s="33"/>
      <c r="Z112" s="33"/>
      <c r="AA112" s="33"/>
      <c r="AB112" s="33"/>
      <c r="AC112" s="33"/>
      <c r="AD112" s="33"/>
      <c r="AE112" s="33"/>
    </row>
    <row r="113" spans="1:65" s="1" customFormat="1" ht="12" customHeight="1">
      <c r="B113" s="21"/>
      <c r="C113" s="28" t="s">
        <v>157</v>
      </c>
      <c r="I113" s="99"/>
      <c r="L113" s="21"/>
    </row>
    <row r="114" spans="1:65" s="2" customFormat="1" ht="16.5" customHeight="1">
      <c r="A114" s="33"/>
      <c r="B114" s="34"/>
      <c r="C114" s="33"/>
      <c r="D114" s="33"/>
      <c r="E114" s="284" t="s">
        <v>158</v>
      </c>
      <c r="F114" s="286"/>
      <c r="G114" s="286"/>
      <c r="H114" s="286"/>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159</v>
      </c>
      <c r="D115" s="33"/>
      <c r="E115" s="33"/>
      <c r="F115" s="33"/>
      <c r="G115" s="33"/>
      <c r="H115" s="33"/>
      <c r="I115" s="102"/>
      <c r="J115" s="33"/>
      <c r="K115" s="33"/>
      <c r="L115" s="43"/>
      <c r="S115" s="33"/>
      <c r="T115" s="33"/>
      <c r="U115" s="33"/>
      <c r="V115" s="33"/>
      <c r="W115" s="33"/>
      <c r="X115" s="33"/>
      <c r="Y115" s="33"/>
      <c r="Z115" s="33"/>
      <c r="AA115" s="33"/>
      <c r="AB115" s="33"/>
      <c r="AC115" s="33"/>
      <c r="AD115" s="33"/>
      <c r="AE115" s="33"/>
    </row>
    <row r="116" spans="1:65" s="2" customFormat="1" ht="16.5" customHeight="1">
      <c r="A116" s="33"/>
      <c r="B116" s="34"/>
      <c r="C116" s="33"/>
      <c r="D116" s="33"/>
      <c r="E116" s="240" t="str">
        <f>E11</f>
        <v>SO 01.02 - Železniční přejezd P7072 evid. km 81,164</v>
      </c>
      <c r="F116" s="286"/>
      <c r="G116" s="286"/>
      <c r="H116" s="286"/>
      <c r="I116" s="102"/>
      <c r="J116" s="33"/>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2" customHeight="1">
      <c r="A118" s="33"/>
      <c r="B118" s="34"/>
      <c r="C118" s="28" t="s">
        <v>20</v>
      </c>
      <c r="D118" s="33"/>
      <c r="E118" s="33"/>
      <c r="F118" s="26" t="str">
        <f>F14</f>
        <v>Nedvědice - Tišnov</v>
      </c>
      <c r="G118" s="33"/>
      <c r="H118" s="33"/>
      <c r="I118" s="103" t="s">
        <v>22</v>
      </c>
      <c r="J118" s="56" t="str">
        <f>IF(J14="","",J14)</f>
        <v>24. 6. 2020</v>
      </c>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24</v>
      </c>
      <c r="D120" s="33"/>
      <c r="E120" s="33"/>
      <c r="F120" s="26" t="str">
        <f>E17</f>
        <v>Správa železnic, státní organizace</v>
      </c>
      <c r="G120" s="33"/>
      <c r="H120" s="33"/>
      <c r="I120" s="103" t="s">
        <v>32</v>
      </c>
      <c r="J120" s="31" t="str">
        <f>E23</f>
        <v>DMC Havlíčkův Brod, s.r.o.</v>
      </c>
      <c r="K120" s="33"/>
      <c r="L120" s="43"/>
      <c r="S120" s="33"/>
      <c r="T120" s="33"/>
      <c r="U120" s="33"/>
      <c r="V120" s="33"/>
      <c r="W120" s="33"/>
      <c r="X120" s="33"/>
      <c r="Y120" s="33"/>
      <c r="Z120" s="33"/>
      <c r="AA120" s="33"/>
      <c r="AB120" s="33"/>
      <c r="AC120" s="33"/>
      <c r="AD120" s="33"/>
      <c r="AE120" s="33"/>
    </row>
    <row r="121" spans="1:65" s="2" customFormat="1" ht="25.7" customHeight="1">
      <c r="A121" s="33"/>
      <c r="B121" s="34"/>
      <c r="C121" s="28" t="s">
        <v>30</v>
      </c>
      <c r="D121" s="33"/>
      <c r="E121" s="33"/>
      <c r="F121" s="26" t="str">
        <f>IF(E20="","",E20)</f>
        <v>Vyplň údaj</v>
      </c>
      <c r="G121" s="33"/>
      <c r="H121" s="33"/>
      <c r="I121" s="103" t="s">
        <v>37</v>
      </c>
      <c r="J121" s="31" t="str">
        <f>E26</f>
        <v>DMC Havlíčkův Brod, s.r.o.</v>
      </c>
      <c r="K121" s="33"/>
      <c r="L121" s="43"/>
      <c r="S121" s="33"/>
      <c r="T121" s="33"/>
      <c r="U121" s="33"/>
      <c r="V121" s="33"/>
      <c r="W121" s="33"/>
      <c r="X121" s="33"/>
      <c r="Y121" s="33"/>
      <c r="Z121" s="33"/>
      <c r="AA121" s="33"/>
      <c r="AB121" s="33"/>
      <c r="AC121" s="33"/>
      <c r="AD121" s="33"/>
      <c r="AE121" s="33"/>
    </row>
    <row r="122" spans="1:65" s="2" customFormat="1" ht="10.35" customHeight="1">
      <c r="A122" s="33"/>
      <c r="B122" s="34"/>
      <c r="C122" s="33"/>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65" s="11" customFormat="1" ht="29.25" customHeight="1">
      <c r="A123" s="142"/>
      <c r="B123" s="143"/>
      <c r="C123" s="144" t="s">
        <v>170</v>
      </c>
      <c r="D123" s="145" t="s">
        <v>64</v>
      </c>
      <c r="E123" s="145" t="s">
        <v>60</v>
      </c>
      <c r="F123" s="145" t="s">
        <v>61</v>
      </c>
      <c r="G123" s="145" t="s">
        <v>171</v>
      </c>
      <c r="H123" s="145" t="s">
        <v>172</v>
      </c>
      <c r="I123" s="146" t="s">
        <v>173</v>
      </c>
      <c r="J123" s="145" t="s">
        <v>163</v>
      </c>
      <c r="K123" s="147" t="s">
        <v>174</v>
      </c>
      <c r="L123" s="148"/>
      <c r="M123" s="63" t="s">
        <v>1</v>
      </c>
      <c r="N123" s="64" t="s">
        <v>43</v>
      </c>
      <c r="O123" s="64" t="s">
        <v>175</v>
      </c>
      <c r="P123" s="64" t="s">
        <v>176</v>
      </c>
      <c r="Q123" s="64" t="s">
        <v>177</v>
      </c>
      <c r="R123" s="64" t="s">
        <v>178</v>
      </c>
      <c r="S123" s="64" t="s">
        <v>179</v>
      </c>
      <c r="T123" s="65" t="s">
        <v>180</v>
      </c>
      <c r="U123" s="142"/>
      <c r="V123" s="142"/>
      <c r="W123" s="142"/>
      <c r="X123" s="142"/>
      <c r="Y123" s="142"/>
      <c r="Z123" s="142"/>
      <c r="AA123" s="142"/>
      <c r="AB123" s="142"/>
      <c r="AC123" s="142"/>
      <c r="AD123" s="142"/>
      <c r="AE123" s="142"/>
    </row>
    <row r="124" spans="1:65" s="2" customFormat="1" ht="22.9" customHeight="1">
      <c r="A124" s="33"/>
      <c r="B124" s="34"/>
      <c r="C124" s="70" t="s">
        <v>181</v>
      </c>
      <c r="D124" s="33"/>
      <c r="E124" s="33"/>
      <c r="F124" s="33"/>
      <c r="G124" s="33"/>
      <c r="H124" s="33"/>
      <c r="I124" s="102"/>
      <c r="J124" s="149">
        <f>BK124</f>
        <v>0</v>
      </c>
      <c r="K124" s="33"/>
      <c r="L124" s="34"/>
      <c r="M124" s="66"/>
      <c r="N124" s="57"/>
      <c r="O124" s="67"/>
      <c r="P124" s="150">
        <f>P125+P233+P278</f>
        <v>0</v>
      </c>
      <c r="Q124" s="67"/>
      <c r="R124" s="150">
        <f>R125+R233+R278</f>
        <v>419.94813399999998</v>
      </c>
      <c r="S124" s="67"/>
      <c r="T124" s="151">
        <f>T125+T233+T278</f>
        <v>0</v>
      </c>
      <c r="U124" s="33"/>
      <c r="V124" s="33"/>
      <c r="W124" s="33"/>
      <c r="X124" s="33"/>
      <c r="Y124" s="33"/>
      <c r="Z124" s="33"/>
      <c r="AA124" s="33"/>
      <c r="AB124" s="33"/>
      <c r="AC124" s="33"/>
      <c r="AD124" s="33"/>
      <c r="AE124" s="33"/>
      <c r="AT124" s="18" t="s">
        <v>78</v>
      </c>
      <c r="AU124" s="18" t="s">
        <v>165</v>
      </c>
      <c r="BK124" s="152">
        <f>BK125+BK233+BK278</f>
        <v>0</v>
      </c>
    </row>
    <row r="125" spans="1:65" s="12" customFormat="1" ht="25.9" customHeight="1">
      <c r="B125" s="153"/>
      <c r="D125" s="154" t="s">
        <v>78</v>
      </c>
      <c r="E125" s="155" t="s">
        <v>182</v>
      </c>
      <c r="F125" s="155" t="s">
        <v>183</v>
      </c>
      <c r="I125" s="156"/>
      <c r="J125" s="157">
        <f>BK125</f>
        <v>0</v>
      </c>
      <c r="L125" s="153"/>
      <c r="M125" s="158"/>
      <c r="N125" s="159"/>
      <c r="O125" s="159"/>
      <c r="P125" s="160">
        <f>P126</f>
        <v>0</v>
      </c>
      <c r="Q125" s="159"/>
      <c r="R125" s="160">
        <f>R126</f>
        <v>419.94813399999998</v>
      </c>
      <c r="S125" s="159"/>
      <c r="T125" s="161">
        <f>T126</f>
        <v>0</v>
      </c>
      <c r="AR125" s="154" t="s">
        <v>86</v>
      </c>
      <c r="AT125" s="162" t="s">
        <v>78</v>
      </c>
      <c r="AU125" s="162" t="s">
        <v>79</v>
      </c>
      <c r="AY125" s="154" t="s">
        <v>184</v>
      </c>
      <c r="BK125" s="163">
        <f>BK126</f>
        <v>0</v>
      </c>
    </row>
    <row r="126" spans="1:65" s="12" customFormat="1" ht="22.9" customHeight="1">
      <c r="B126" s="153"/>
      <c r="D126" s="154" t="s">
        <v>78</v>
      </c>
      <c r="E126" s="164" t="s">
        <v>185</v>
      </c>
      <c r="F126" s="164" t="s">
        <v>186</v>
      </c>
      <c r="I126" s="156"/>
      <c r="J126" s="165">
        <f>BK126</f>
        <v>0</v>
      </c>
      <c r="L126" s="153"/>
      <c r="M126" s="158"/>
      <c r="N126" s="159"/>
      <c r="O126" s="159"/>
      <c r="P126" s="160">
        <f>SUM(P127:P232)</f>
        <v>0</v>
      </c>
      <c r="Q126" s="159"/>
      <c r="R126" s="160">
        <f>SUM(R127:R232)</f>
        <v>419.94813399999998</v>
      </c>
      <c r="S126" s="159"/>
      <c r="T126" s="161">
        <f>SUM(T127:T232)</f>
        <v>0</v>
      </c>
      <c r="AR126" s="154" t="s">
        <v>86</v>
      </c>
      <c r="AT126" s="162" t="s">
        <v>78</v>
      </c>
      <c r="AU126" s="162" t="s">
        <v>86</v>
      </c>
      <c r="AY126" s="154" t="s">
        <v>184</v>
      </c>
      <c r="BK126" s="163">
        <f>SUM(BK127:BK232)</f>
        <v>0</v>
      </c>
    </row>
    <row r="127" spans="1:65" s="2" customFormat="1" ht="24.2" customHeight="1">
      <c r="A127" s="33"/>
      <c r="B127" s="166"/>
      <c r="C127" s="167" t="s">
        <v>86</v>
      </c>
      <c r="D127" s="167" t="s">
        <v>187</v>
      </c>
      <c r="E127" s="168" t="s">
        <v>206</v>
      </c>
      <c r="F127" s="169" t="s">
        <v>207</v>
      </c>
      <c r="G127" s="170" t="s">
        <v>200</v>
      </c>
      <c r="H127" s="171">
        <v>7.3</v>
      </c>
      <c r="I127" s="172"/>
      <c r="J127" s="173">
        <f>ROUND(I127*H127,2)</f>
        <v>0</v>
      </c>
      <c r="K127" s="169" t="s">
        <v>191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88</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675</v>
      </c>
    </row>
    <row r="128" spans="1:65" s="13" customFormat="1" ht="11.25">
      <c r="B128" s="184"/>
      <c r="D128" s="180" t="s">
        <v>196</v>
      </c>
      <c r="E128" s="185" t="s">
        <v>1</v>
      </c>
      <c r="F128" s="186" t="s">
        <v>676</v>
      </c>
      <c r="H128" s="187">
        <v>7.3</v>
      </c>
      <c r="I128" s="188"/>
      <c r="L128" s="184"/>
      <c r="M128" s="189"/>
      <c r="N128" s="190"/>
      <c r="O128" s="190"/>
      <c r="P128" s="190"/>
      <c r="Q128" s="190"/>
      <c r="R128" s="190"/>
      <c r="S128" s="190"/>
      <c r="T128" s="191"/>
      <c r="AT128" s="185" t="s">
        <v>196</v>
      </c>
      <c r="AU128" s="185" t="s">
        <v>88</v>
      </c>
      <c r="AV128" s="13" t="s">
        <v>88</v>
      </c>
      <c r="AW128" s="13" t="s">
        <v>36</v>
      </c>
      <c r="AX128" s="13" t="s">
        <v>86</v>
      </c>
      <c r="AY128" s="185" t="s">
        <v>184</v>
      </c>
    </row>
    <row r="129" spans="1:65" s="2" customFormat="1" ht="24.2" customHeight="1">
      <c r="A129" s="33"/>
      <c r="B129" s="166"/>
      <c r="C129" s="167" t="s">
        <v>88</v>
      </c>
      <c r="D129" s="167" t="s">
        <v>187</v>
      </c>
      <c r="E129" s="168" t="s">
        <v>677</v>
      </c>
      <c r="F129" s="169" t="s">
        <v>678</v>
      </c>
      <c r="G129" s="170" t="s">
        <v>327</v>
      </c>
      <c r="H129" s="171">
        <v>7.2</v>
      </c>
      <c r="I129" s="172"/>
      <c r="J129" s="173">
        <f>ROUND(I129*H129,2)</f>
        <v>0</v>
      </c>
      <c r="K129" s="169" t="s">
        <v>191</v>
      </c>
      <c r="L129" s="34"/>
      <c r="M129" s="174" t="s">
        <v>1</v>
      </c>
      <c r="N129" s="175" t="s">
        <v>44</v>
      </c>
      <c r="O129" s="59"/>
      <c r="P129" s="176">
        <f>O129*H129</f>
        <v>0</v>
      </c>
      <c r="Q129" s="176">
        <v>0</v>
      </c>
      <c r="R129" s="176">
        <f>Q129*H129</f>
        <v>0</v>
      </c>
      <c r="S129" s="176">
        <v>0</v>
      </c>
      <c r="T129" s="177">
        <f>S129*H129</f>
        <v>0</v>
      </c>
      <c r="U129" s="33"/>
      <c r="V129" s="33"/>
      <c r="W129" s="33"/>
      <c r="X129" s="33"/>
      <c r="Y129" s="33"/>
      <c r="Z129" s="33"/>
      <c r="AA129" s="33"/>
      <c r="AB129" s="33"/>
      <c r="AC129" s="33"/>
      <c r="AD129" s="33"/>
      <c r="AE129" s="33"/>
      <c r="AR129" s="178" t="s">
        <v>192</v>
      </c>
      <c r="AT129" s="178" t="s">
        <v>187</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679</v>
      </c>
    </row>
    <row r="130" spans="1:65" s="2" customFormat="1" ht="24.2" customHeight="1">
      <c r="A130" s="33"/>
      <c r="B130" s="166"/>
      <c r="C130" s="200" t="s">
        <v>102</v>
      </c>
      <c r="D130" s="200" t="s">
        <v>213</v>
      </c>
      <c r="E130" s="201" t="s">
        <v>680</v>
      </c>
      <c r="F130" s="202" t="s">
        <v>681</v>
      </c>
      <c r="G130" s="203" t="s">
        <v>327</v>
      </c>
      <c r="H130" s="204">
        <v>7.2</v>
      </c>
      <c r="I130" s="205"/>
      <c r="J130" s="206">
        <f>ROUND(I130*H130,2)</f>
        <v>0</v>
      </c>
      <c r="K130" s="202" t="s">
        <v>191</v>
      </c>
      <c r="L130" s="207"/>
      <c r="M130" s="208" t="s">
        <v>1</v>
      </c>
      <c r="N130" s="209"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217</v>
      </c>
      <c r="AT130" s="178" t="s">
        <v>213</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682</v>
      </c>
    </row>
    <row r="131" spans="1:65" s="2" customFormat="1" ht="24.2" customHeight="1">
      <c r="A131" s="33"/>
      <c r="B131" s="166"/>
      <c r="C131" s="167" t="s">
        <v>192</v>
      </c>
      <c r="D131" s="167" t="s">
        <v>187</v>
      </c>
      <c r="E131" s="168" t="s">
        <v>683</v>
      </c>
      <c r="F131" s="169" t="s">
        <v>684</v>
      </c>
      <c r="G131" s="170" t="s">
        <v>327</v>
      </c>
      <c r="H131" s="171">
        <v>14.2</v>
      </c>
      <c r="I131" s="172"/>
      <c r="J131" s="173">
        <f>ROUND(I131*H131,2)</f>
        <v>0</v>
      </c>
      <c r="K131" s="169" t="s">
        <v>191</v>
      </c>
      <c r="L131" s="34"/>
      <c r="M131" s="174" t="s">
        <v>1</v>
      </c>
      <c r="N131" s="175" t="s">
        <v>44</v>
      </c>
      <c r="O131" s="59"/>
      <c r="P131" s="176">
        <f>O131*H131</f>
        <v>0</v>
      </c>
      <c r="Q131" s="176">
        <v>0</v>
      </c>
      <c r="R131" s="176">
        <f>Q131*H131</f>
        <v>0</v>
      </c>
      <c r="S131" s="176">
        <v>0</v>
      </c>
      <c r="T131" s="177">
        <f>S131*H131</f>
        <v>0</v>
      </c>
      <c r="U131" s="33"/>
      <c r="V131" s="33"/>
      <c r="W131" s="33"/>
      <c r="X131" s="33"/>
      <c r="Y131" s="33"/>
      <c r="Z131" s="33"/>
      <c r="AA131" s="33"/>
      <c r="AB131" s="33"/>
      <c r="AC131" s="33"/>
      <c r="AD131" s="33"/>
      <c r="AE131" s="33"/>
      <c r="AR131" s="178" t="s">
        <v>192</v>
      </c>
      <c r="AT131" s="178" t="s">
        <v>187</v>
      </c>
      <c r="AU131" s="178" t="s">
        <v>88</v>
      </c>
      <c r="AY131" s="18" t="s">
        <v>184</v>
      </c>
      <c r="BE131" s="179">
        <f>IF(N131="základní",J131,0)</f>
        <v>0</v>
      </c>
      <c r="BF131" s="179">
        <f>IF(N131="snížená",J131,0)</f>
        <v>0</v>
      </c>
      <c r="BG131" s="179">
        <f>IF(N131="zákl. přenesená",J131,0)</f>
        <v>0</v>
      </c>
      <c r="BH131" s="179">
        <f>IF(N131="sníž. přenesená",J131,0)</f>
        <v>0</v>
      </c>
      <c r="BI131" s="179">
        <f>IF(N131="nulová",J131,0)</f>
        <v>0</v>
      </c>
      <c r="BJ131" s="18" t="s">
        <v>86</v>
      </c>
      <c r="BK131" s="179">
        <f>ROUND(I131*H131,2)</f>
        <v>0</v>
      </c>
      <c r="BL131" s="18" t="s">
        <v>192</v>
      </c>
      <c r="BM131" s="178" t="s">
        <v>685</v>
      </c>
    </row>
    <row r="132" spans="1:65" s="13" customFormat="1" ht="11.25">
      <c r="B132" s="184"/>
      <c r="D132" s="180" t="s">
        <v>196</v>
      </c>
      <c r="E132" s="185" t="s">
        <v>1</v>
      </c>
      <c r="F132" s="186" t="s">
        <v>686</v>
      </c>
      <c r="H132" s="187">
        <v>14.2</v>
      </c>
      <c r="I132" s="188"/>
      <c r="L132" s="184"/>
      <c r="M132" s="189"/>
      <c r="N132" s="190"/>
      <c r="O132" s="190"/>
      <c r="P132" s="190"/>
      <c r="Q132" s="190"/>
      <c r="R132" s="190"/>
      <c r="S132" s="190"/>
      <c r="T132" s="191"/>
      <c r="AT132" s="185" t="s">
        <v>196</v>
      </c>
      <c r="AU132" s="185" t="s">
        <v>88</v>
      </c>
      <c r="AV132" s="13" t="s">
        <v>88</v>
      </c>
      <c r="AW132" s="13" t="s">
        <v>36</v>
      </c>
      <c r="AX132" s="13" t="s">
        <v>86</v>
      </c>
      <c r="AY132" s="185" t="s">
        <v>184</v>
      </c>
    </row>
    <row r="133" spans="1:65" s="2" customFormat="1" ht="24.2" customHeight="1">
      <c r="A133" s="33"/>
      <c r="B133" s="166"/>
      <c r="C133" s="167" t="s">
        <v>185</v>
      </c>
      <c r="D133" s="167" t="s">
        <v>187</v>
      </c>
      <c r="E133" s="168" t="s">
        <v>687</v>
      </c>
      <c r="F133" s="169" t="s">
        <v>688</v>
      </c>
      <c r="G133" s="170" t="s">
        <v>327</v>
      </c>
      <c r="H133" s="171">
        <v>8.6999999999999993</v>
      </c>
      <c r="I133" s="172"/>
      <c r="J133" s="173">
        <f>ROUND(I133*H133,2)</f>
        <v>0</v>
      </c>
      <c r="K133" s="169" t="s">
        <v>191</v>
      </c>
      <c r="L133" s="34"/>
      <c r="M133" s="174" t="s">
        <v>1</v>
      </c>
      <c r="N133" s="175" t="s">
        <v>44</v>
      </c>
      <c r="O133" s="59"/>
      <c r="P133" s="176">
        <f>O133*H133</f>
        <v>0</v>
      </c>
      <c r="Q133" s="176">
        <v>0</v>
      </c>
      <c r="R133" s="176">
        <f>Q133*H133</f>
        <v>0</v>
      </c>
      <c r="S133" s="176">
        <v>0</v>
      </c>
      <c r="T133" s="177">
        <f>S133*H133</f>
        <v>0</v>
      </c>
      <c r="U133" s="33"/>
      <c r="V133" s="33"/>
      <c r="W133" s="33"/>
      <c r="X133" s="33"/>
      <c r="Y133" s="33"/>
      <c r="Z133" s="33"/>
      <c r="AA133" s="33"/>
      <c r="AB133" s="33"/>
      <c r="AC133" s="33"/>
      <c r="AD133" s="33"/>
      <c r="AE133" s="33"/>
      <c r="AR133" s="178" t="s">
        <v>192</v>
      </c>
      <c r="AT133" s="178" t="s">
        <v>187</v>
      </c>
      <c r="AU133" s="178" t="s">
        <v>88</v>
      </c>
      <c r="AY133" s="18" t="s">
        <v>184</v>
      </c>
      <c r="BE133" s="179">
        <f>IF(N133="základní",J133,0)</f>
        <v>0</v>
      </c>
      <c r="BF133" s="179">
        <f>IF(N133="snížená",J133,0)</f>
        <v>0</v>
      </c>
      <c r="BG133" s="179">
        <f>IF(N133="zákl. přenesená",J133,0)</f>
        <v>0</v>
      </c>
      <c r="BH133" s="179">
        <f>IF(N133="sníž. přenesená",J133,0)</f>
        <v>0</v>
      </c>
      <c r="BI133" s="179">
        <f>IF(N133="nulová",J133,0)</f>
        <v>0</v>
      </c>
      <c r="BJ133" s="18" t="s">
        <v>86</v>
      </c>
      <c r="BK133" s="179">
        <f>ROUND(I133*H133,2)</f>
        <v>0</v>
      </c>
      <c r="BL133" s="18" t="s">
        <v>192</v>
      </c>
      <c r="BM133" s="178" t="s">
        <v>689</v>
      </c>
    </row>
    <row r="134" spans="1:65" s="13" customFormat="1" ht="11.25">
      <c r="B134" s="184"/>
      <c r="D134" s="180" t="s">
        <v>196</v>
      </c>
      <c r="E134" s="185" t="s">
        <v>1</v>
      </c>
      <c r="F134" s="186" t="s">
        <v>690</v>
      </c>
      <c r="H134" s="187">
        <v>8.6999999999999993</v>
      </c>
      <c r="I134" s="188"/>
      <c r="L134" s="184"/>
      <c r="M134" s="189"/>
      <c r="N134" s="190"/>
      <c r="O134" s="190"/>
      <c r="P134" s="190"/>
      <c r="Q134" s="190"/>
      <c r="R134" s="190"/>
      <c r="S134" s="190"/>
      <c r="T134" s="191"/>
      <c r="AT134" s="185" t="s">
        <v>196</v>
      </c>
      <c r="AU134" s="185" t="s">
        <v>88</v>
      </c>
      <c r="AV134" s="13" t="s">
        <v>88</v>
      </c>
      <c r="AW134" s="13" t="s">
        <v>36</v>
      </c>
      <c r="AX134" s="13" t="s">
        <v>86</v>
      </c>
      <c r="AY134" s="185" t="s">
        <v>184</v>
      </c>
    </row>
    <row r="135" spans="1:65" s="2" customFormat="1" ht="24.2" customHeight="1">
      <c r="A135" s="33"/>
      <c r="B135" s="166"/>
      <c r="C135" s="167" t="s">
        <v>220</v>
      </c>
      <c r="D135" s="167" t="s">
        <v>187</v>
      </c>
      <c r="E135" s="168" t="s">
        <v>691</v>
      </c>
      <c r="F135" s="169" t="s">
        <v>692</v>
      </c>
      <c r="G135" s="170" t="s">
        <v>200</v>
      </c>
      <c r="H135" s="171">
        <v>42.78</v>
      </c>
      <c r="I135" s="172"/>
      <c r="J135" s="173">
        <f>ROUND(I135*H135,2)</f>
        <v>0</v>
      </c>
      <c r="K135" s="169" t="s">
        <v>191</v>
      </c>
      <c r="L135" s="34"/>
      <c r="M135" s="174" t="s">
        <v>1</v>
      </c>
      <c r="N135" s="175"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192</v>
      </c>
      <c r="AT135" s="178" t="s">
        <v>187</v>
      </c>
      <c r="AU135" s="178" t="s">
        <v>88</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693</v>
      </c>
    </row>
    <row r="136" spans="1:65" s="13" customFormat="1" ht="11.25">
      <c r="B136" s="184"/>
      <c r="D136" s="180" t="s">
        <v>196</v>
      </c>
      <c r="E136" s="185" t="s">
        <v>1</v>
      </c>
      <c r="F136" s="186" t="s">
        <v>694</v>
      </c>
      <c r="H136" s="187">
        <v>42.78</v>
      </c>
      <c r="I136" s="188"/>
      <c r="L136" s="184"/>
      <c r="M136" s="189"/>
      <c r="N136" s="190"/>
      <c r="O136" s="190"/>
      <c r="P136" s="190"/>
      <c r="Q136" s="190"/>
      <c r="R136" s="190"/>
      <c r="S136" s="190"/>
      <c r="T136" s="191"/>
      <c r="AT136" s="185" t="s">
        <v>196</v>
      </c>
      <c r="AU136" s="185" t="s">
        <v>88</v>
      </c>
      <c r="AV136" s="13" t="s">
        <v>88</v>
      </c>
      <c r="AW136" s="13" t="s">
        <v>36</v>
      </c>
      <c r="AX136" s="13" t="s">
        <v>86</v>
      </c>
      <c r="AY136" s="185" t="s">
        <v>184</v>
      </c>
    </row>
    <row r="137" spans="1:65" s="2" customFormat="1" ht="24.2" customHeight="1">
      <c r="A137" s="33"/>
      <c r="B137" s="166"/>
      <c r="C137" s="167" t="s">
        <v>225</v>
      </c>
      <c r="D137" s="167" t="s">
        <v>187</v>
      </c>
      <c r="E137" s="168" t="s">
        <v>695</v>
      </c>
      <c r="F137" s="169" t="s">
        <v>696</v>
      </c>
      <c r="G137" s="170" t="s">
        <v>327</v>
      </c>
      <c r="H137" s="171">
        <v>8.6999999999999993</v>
      </c>
      <c r="I137" s="172"/>
      <c r="J137" s="173">
        <f>ROUND(I137*H137,2)</f>
        <v>0</v>
      </c>
      <c r="K137" s="169" t="s">
        <v>191</v>
      </c>
      <c r="L137" s="34"/>
      <c r="M137" s="174" t="s">
        <v>1</v>
      </c>
      <c r="N137" s="175"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192</v>
      </c>
      <c r="AT137" s="178" t="s">
        <v>187</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697</v>
      </c>
    </row>
    <row r="138" spans="1:65" s="13" customFormat="1" ht="11.25">
      <c r="B138" s="184"/>
      <c r="D138" s="180" t="s">
        <v>196</v>
      </c>
      <c r="E138" s="185" t="s">
        <v>1</v>
      </c>
      <c r="F138" s="186" t="s">
        <v>690</v>
      </c>
      <c r="H138" s="187">
        <v>8.6999999999999993</v>
      </c>
      <c r="I138" s="188"/>
      <c r="L138" s="184"/>
      <c r="M138" s="189"/>
      <c r="N138" s="190"/>
      <c r="O138" s="190"/>
      <c r="P138" s="190"/>
      <c r="Q138" s="190"/>
      <c r="R138" s="190"/>
      <c r="S138" s="190"/>
      <c r="T138" s="191"/>
      <c r="AT138" s="185" t="s">
        <v>196</v>
      </c>
      <c r="AU138" s="185" t="s">
        <v>88</v>
      </c>
      <c r="AV138" s="13" t="s">
        <v>88</v>
      </c>
      <c r="AW138" s="13" t="s">
        <v>36</v>
      </c>
      <c r="AX138" s="13" t="s">
        <v>86</v>
      </c>
      <c r="AY138" s="185" t="s">
        <v>184</v>
      </c>
    </row>
    <row r="139" spans="1:65" s="2" customFormat="1" ht="24.2" customHeight="1">
      <c r="A139" s="33"/>
      <c r="B139" s="166"/>
      <c r="C139" s="200" t="s">
        <v>217</v>
      </c>
      <c r="D139" s="200" t="s">
        <v>213</v>
      </c>
      <c r="E139" s="201" t="s">
        <v>698</v>
      </c>
      <c r="F139" s="202" t="s">
        <v>699</v>
      </c>
      <c r="G139" s="203" t="s">
        <v>700</v>
      </c>
      <c r="H139" s="204">
        <v>2.61</v>
      </c>
      <c r="I139" s="205"/>
      <c r="J139" s="206">
        <f>ROUND(I139*H139,2)</f>
        <v>0</v>
      </c>
      <c r="K139" s="202" t="s">
        <v>191</v>
      </c>
      <c r="L139" s="207"/>
      <c r="M139" s="208" t="s">
        <v>1</v>
      </c>
      <c r="N139" s="209"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217</v>
      </c>
      <c r="AT139" s="178" t="s">
        <v>213</v>
      </c>
      <c r="AU139" s="178" t="s">
        <v>88</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192</v>
      </c>
      <c r="BM139" s="178" t="s">
        <v>701</v>
      </c>
    </row>
    <row r="140" spans="1:65" s="13" customFormat="1" ht="11.25">
      <c r="B140" s="184"/>
      <c r="D140" s="180" t="s">
        <v>196</v>
      </c>
      <c r="E140" s="185" t="s">
        <v>1</v>
      </c>
      <c r="F140" s="186" t="s">
        <v>702</v>
      </c>
      <c r="H140" s="187">
        <v>2.61</v>
      </c>
      <c r="I140" s="188"/>
      <c r="L140" s="184"/>
      <c r="M140" s="189"/>
      <c r="N140" s="190"/>
      <c r="O140" s="190"/>
      <c r="P140" s="190"/>
      <c r="Q140" s="190"/>
      <c r="R140" s="190"/>
      <c r="S140" s="190"/>
      <c r="T140" s="191"/>
      <c r="AT140" s="185" t="s">
        <v>196</v>
      </c>
      <c r="AU140" s="185" t="s">
        <v>88</v>
      </c>
      <c r="AV140" s="13" t="s">
        <v>88</v>
      </c>
      <c r="AW140" s="13" t="s">
        <v>36</v>
      </c>
      <c r="AX140" s="13" t="s">
        <v>86</v>
      </c>
      <c r="AY140" s="185" t="s">
        <v>184</v>
      </c>
    </row>
    <row r="141" spans="1:65" s="2" customFormat="1" ht="24.2" customHeight="1">
      <c r="A141" s="33"/>
      <c r="B141" s="166"/>
      <c r="C141" s="167" t="s">
        <v>233</v>
      </c>
      <c r="D141" s="167" t="s">
        <v>187</v>
      </c>
      <c r="E141" s="168" t="s">
        <v>703</v>
      </c>
      <c r="F141" s="169" t="s">
        <v>704</v>
      </c>
      <c r="G141" s="170" t="s">
        <v>200</v>
      </c>
      <c r="H141" s="171">
        <v>34.973999999999997</v>
      </c>
      <c r="I141" s="172"/>
      <c r="J141" s="173">
        <f>ROUND(I141*H141,2)</f>
        <v>0</v>
      </c>
      <c r="K141" s="169" t="s">
        <v>191</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705</v>
      </c>
    </row>
    <row r="142" spans="1:65" s="13" customFormat="1" ht="11.25">
      <c r="B142" s="184"/>
      <c r="D142" s="180" t="s">
        <v>196</v>
      </c>
      <c r="E142" s="185" t="s">
        <v>1</v>
      </c>
      <c r="F142" s="186" t="s">
        <v>706</v>
      </c>
      <c r="H142" s="187">
        <v>9.84</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3" customFormat="1" ht="22.5">
      <c r="B143" s="184"/>
      <c r="D143" s="180" t="s">
        <v>196</v>
      </c>
      <c r="E143" s="185" t="s">
        <v>1</v>
      </c>
      <c r="F143" s="186" t="s">
        <v>707</v>
      </c>
      <c r="H143" s="187">
        <v>25.134</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4" customFormat="1" ht="11.25">
      <c r="B144" s="192"/>
      <c r="D144" s="180" t="s">
        <v>196</v>
      </c>
      <c r="E144" s="193" t="s">
        <v>1</v>
      </c>
      <c r="F144" s="194" t="s">
        <v>212</v>
      </c>
      <c r="H144" s="195">
        <v>34.973999999999997</v>
      </c>
      <c r="I144" s="196"/>
      <c r="L144" s="192"/>
      <c r="M144" s="197"/>
      <c r="N144" s="198"/>
      <c r="O144" s="198"/>
      <c r="P144" s="198"/>
      <c r="Q144" s="198"/>
      <c r="R144" s="198"/>
      <c r="S144" s="198"/>
      <c r="T144" s="199"/>
      <c r="AT144" s="193" t="s">
        <v>196</v>
      </c>
      <c r="AU144" s="193" t="s">
        <v>88</v>
      </c>
      <c r="AV144" s="14" t="s">
        <v>192</v>
      </c>
      <c r="AW144" s="14" t="s">
        <v>36</v>
      </c>
      <c r="AX144" s="14" t="s">
        <v>86</v>
      </c>
      <c r="AY144" s="193" t="s">
        <v>184</v>
      </c>
    </row>
    <row r="145" spans="1:65" s="2" customFormat="1" ht="24.2" customHeight="1">
      <c r="A145" s="33"/>
      <c r="B145" s="166"/>
      <c r="C145" s="200" t="s">
        <v>239</v>
      </c>
      <c r="D145" s="200" t="s">
        <v>213</v>
      </c>
      <c r="E145" s="201" t="s">
        <v>708</v>
      </c>
      <c r="F145" s="202" t="s">
        <v>709</v>
      </c>
      <c r="G145" s="203" t="s">
        <v>216</v>
      </c>
      <c r="H145" s="204">
        <v>3.0779999999999998</v>
      </c>
      <c r="I145" s="205"/>
      <c r="J145" s="206">
        <f>ROUND(I145*H145,2)</f>
        <v>0</v>
      </c>
      <c r="K145" s="202" t="s">
        <v>191</v>
      </c>
      <c r="L145" s="207"/>
      <c r="M145" s="208" t="s">
        <v>1</v>
      </c>
      <c r="N145" s="209" t="s">
        <v>44</v>
      </c>
      <c r="O145" s="59"/>
      <c r="P145" s="176">
        <f>O145*H145</f>
        <v>0</v>
      </c>
      <c r="Q145" s="176">
        <v>1</v>
      </c>
      <c r="R145" s="176">
        <f>Q145*H145</f>
        <v>3.0779999999999998</v>
      </c>
      <c r="S145" s="176">
        <v>0</v>
      </c>
      <c r="T145" s="177">
        <f>S145*H145</f>
        <v>0</v>
      </c>
      <c r="U145" s="33"/>
      <c r="V145" s="33"/>
      <c r="W145" s="33"/>
      <c r="X145" s="33"/>
      <c r="Y145" s="33"/>
      <c r="Z145" s="33"/>
      <c r="AA145" s="33"/>
      <c r="AB145" s="33"/>
      <c r="AC145" s="33"/>
      <c r="AD145" s="33"/>
      <c r="AE145" s="33"/>
      <c r="AR145" s="178" t="s">
        <v>217</v>
      </c>
      <c r="AT145" s="178" t="s">
        <v>213</v>
      </c>
      <c r="AU145" s="178" t="s">
        <v>88</v>
      </c>
      <c r="AY145" s="18" t="s">
        <v>184</v>
      </c>
      <c r="BE145" s="179">
        <f>IF(N145="základní",J145,0)</f>
        <v>0</v>
      </c>
      <c r="BF145" s="179">
        <f>IF(N145="snížená",J145,0)</f>
        <v>0</v>
      </c>
      <c r="BG145" s="179">
        <f>IF(N145="zákl. přenesená",J145,0)</f>
        <v>0</v>
      </c>
      <c r="BH145" s="179">
        <f>IF(N145="sníž. přenesená",J145,0)</f>
        <v>0</v>
      </c>
      <c r="BI145" s="179">
        <f>IF(N145="nulová",J145,0)</f>
        <v>0</v>
      </c>
      <c r="BJ145" s="18" t="s">
        <v>86</v>
      </c>
      <c r="BK145" s="179">
        <f>ROUND(I145*H145,2)</f>
        <v>0</v>
      </c>
      <c r="BL145" s="18" t="s">
        <v>192</v>
      </c>
      <c r="BM145" s="178" t="s">
        <v>710</v>
      </c>
    </row>
    <row r="146" spans="1:65" s="13" customFormat="1" ht="11.25">
      <c r="B146" s="184"/>
      <c r="D146" s="180" t="s">
        <v>196</v>
      </c>
      <c r="E146" s="185" t="s">
        <v>1</v>
      </c>
      <c r="F146" s="186" t="s">
        <v>711</v>
      </c>
      <c r="H146" s="187">
        <v>3.0779999999999998</v>
      </c>
      <c r="I146" s="188"/>
      <c r="L146" s="184"/>
      <c r="M146" s="189"/>
      <c r="N146" s="190"/>
      <c r="O146" s="190"/>
      <c r="P146" s="190"/>
      <c r="Q146" s="190"/>
      <c r="R146" s="190"/>
      <c r="S146" s="190"/>
      <c r="T146" s="191"/>
      <c r="AT146" s="185" t="s">
        <v>196</v>
      </c>
      <c r="AU146" s="185" t="s">
        <v>88</v>
      </c>
      <c r="AV146" s="13" t="s">
        <v>88</v>
      </c>
      <c r="AW146" s="13" t="s">
        <v>36</v>
      </c>
      <c r="AX146" s="13" t="s">
        <v>86</v>
      </c>
      <c r="AY146" s="185" t="s">
        <v>184</v>
      </c>
    </row>
    <row r="147" spans="1:65" s="2" customFormat="1" ht="24.2" customHeight="1">
      <c r="A147" s="33"/>
      <c r="B147" s="166"/>
      <c r="C147" s="200" t="s">
        <v>244</v>
      </c>
      <c r="D147" s="200" t="s">
        <v>213</v>
      </c>
      <c r="E147" s="201" t="s">
        <v>712</v>
      </c>
      <c r="F147" s="202" t="s">
        <v>713</v>
      </c>
      <c r="G147" s="203" t="s">
        <v>216</v>
      </c>
      <c r="H147" s="204">
        <v>4.617</v>
      </c>
      <c r="I147" s="205"/>
      <c r="J147" s="206">
        <f>ROUND(I147*H147,2)</f>
        <v>0</v>
      </c>
      <c r="K147" s="202" t="s">
        <v>191</v>
      </c>
      <c r="L147" s="207"/>
      <c r="M147" s="208" t="s">
        <v>1</v>
      </c>
      <c r="N147" s="209" t="s">
        <v>44</v>
      </c>
      <c r="O147" s="59"/>
      <c r="P147" s="176">
        <f>O147*H147</f>
        <v>0</v>
      </c>
      <c r="Q147" s="176">
        <v>1</v>
      </c>
      <c r="R147" s="176">
        <f>Q147*H147</f>
        <v>4.617</v>
      </c>
      <c r="S147" s="176">
        <v>0</v>
      </c>
      <c r="T147" s="177">
        <f>S147*H147</f>
        <v>0</v>
      </c>
      <c r="U147" s="33"/>
      <c r="V147" s="33"/>
      <c r="W147" s="33"/>
      <c r="X147" s="33"/>
      <c r="Y147" s="33"/>
      <c r="Z147" s="33"/>
      <c r="AA147" s="33"/>
      <c r="AB147" s="33"/>
      <c r="AC147" s="33"/>
      <c r="AD147" s="33"/>
      <c r="AE147" s="33"/>
      <c r="AR147" s="178" t="s">
        <v>217</v>
      </c>
      <c r="AT147" s="178" t="s">
        <v>213</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714</v>
      </c>
    </row>
    <row r="148" spans="1:65" s="13" customFormat="1" ht="11.25">
      <c r="B148" s="184"/>
      <c r="D148" s="180" t="s">
        <v>196</v>
      </c>
      <c r="E148" s="185" t="s">
        <v>1</v>
      </c>
      <c r="F148" s="186" t="s">
        <v>715</v>
      </c>
      <c r="H148" s="187">
        <v>4.617</v>
      </c>
      <c r="I148" s="188"/>
      <c r="L148" s="184"/>
      <c r="M148" s="189"/>
      <c r="N148" s="190"/>
      <c r="O148" s="190"/>
      <c r="P148" s="190"/>
      <c r="Q148" s="190"/>
      <c r="R148" s="190"/>
      <c r="S148" s="190"/>
      <c r="T148" s="191"/>
      <c r="AT148" s="185" t="s">
        <v>196</v>
      </c>
      <c r="AU148" s="185" t="s">
        <v>88</v>
      </c>
      <c r="AV148" s="13" t="s">
        <v>88</v>
      </c>
      <c r="AW148" s="13" t="s">
        <v>36</v>
      </c>
      <c r="AX148" s="13" t="s">
        <v>86</v>
      </c>
      <c r="AY148" s="185" t="s">
        <v>184</v>
      </c>
    </row>
    <row r="149" spans="1:65" s="2" customFormat="1" ht="24.2" customHeight="1">
      <c r="A149" s="33"/>
      <c r="B149" s="166"/>
      <c r="C149" s="200" t="s">
        <v>249</v>
      </c>
      <c r="D149" s="200" t="s">
        <v>213</v>
      </c>
      <c r="E149" s="201" t="s">
        <v>716</v>
      </c>
      <c r="F149" s="202" t="s">
        <v>717</v>
      </c>
      <c r="G149" s="203" t="s">
        <v>216</v>
      </c>
      <c r="H149" s="204">
        <v>3.847</v>
      </c>
      <c r="I149" s="205"/>
      <c r="J149" s="206">
        <f>ROUND(I149*H149,2)</f>
        <v>0</v>
      </c>
      <c r="K149" s="202" t="s">
        <v>191</v>
      </c>
      <c r="L149" s="207"/>
      <c r="M149" s="208" t="s">
        <v>1</v>
      </c>
      <c r="N149" s="209" t="s">
        <v>44</v>
      </c>
      <c r="O149" s="59"/>
      <c r="P149" s="176">
        <f>O149*H149</f>
        <v>0</v>
      </c>
      <c r="Q149" s="176">
        <v>1</v>
      </c>
      <c r="R149" s="176">
        <f>Q149*H149</f>
        <v>3.847</v>
      </c>
      <c r="S149" s="176">
        <v>0</v>
      </c>
      <c r="T149" s="177">
        <f>S149*H149</f>
        <v>0</v>
      </c>
      <c r="U149" s="33"/>
      <c r="V149" s="33"/>
      <c r="W149" s="33"/>
      <c r="X149" s="33"/>
      <c r="Y149" s="33"/>
      <c r="Z149" s="33"/>
      <c r="AA149" s="33"/>
      <c r="AB149" s="33"/>
      <c r="AC149" s="33"/>
      <c r="AD149" s="33"/>
      <c r="AE149" s="33"/>
      <c r="AR149" s="178" t="s">
        <v>217</v>
      </c>
      <c r="AT149" s="178" t="s">
        <v>213</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718</v>
      </c>
    </row>
    <row r="150" spans="1:65" s="13" customFormat="1" ht="11.25">
      <c r="B150" s="184"/>
      <c r="D150" s="180" t="s">
        <v>196</v>
      </c>
      <c r="E150" s="185" t="s">
        <v>1</v>
      </c>
      <c r="F150" s="186" t="s">
        <v>719</v>
      </c>
      <c r="H150" s="187">
        <v>3.847</v>
      </c>
      <c r="I150" s="188"/>
      <c r="L150" s="184"/>
      <c r="M150" s="189"/>
      <c r="N150" s="190"/>
      <c r="O150" s="190"/>
      <c r="P150" s="190"/>
      <c r="Q150" s="190"/>
      <c r="R150" s="190"/>
      <c r="S150" s="190"/>
      <c r="T150" s="191"/>
      <c r="AT150" s="185" t="s">
        <v>196</v>
      </c>
      <c r="AU150" s="185" t="s">
        <v>88</v>
      </c>
      <c r="AV150" s="13" t="s">
        <v>88</v>
      </c>
      <c r="AW150" s="13" t="s">
        <v>36</v>
      </c>
      <c r="AX150" s="13" t="s">
        <v>86</v>
      </c>
      <c r="AY150" s="185" t="s">
        <v>184</v>
      </c>
    </row>
    <row r="151" spans="1:65" s="2" customFormat="1" ht="24.2" customHeight="1">
      <c r="A151" s="33"/>
      <c r="B151" s="166"/>
      <c r="C151" s="200" t="s">
        <v>254</v>
      </c>
      <c r="D151" s="200" t="s">
        <v>213</v>
      </c>
      <c r="E151" s="201" t="s">
        <v>720</v>
      </c>
      <c r="F151" s="202" t="s">
        <v>721</v>
      </c>
      <c r="G151" s="203" t="s">
        <v>327</v>
      </c>
      <c r="H151" s="204">
        <v>12.1</v>
      </c>
      <c r="I151" s="205"/>
      <c r="J151" s="206">
        <f>ROUND(I151*H151,2)</f>
        <v>0</v>
      </c>
      <c r="K151" s="202" t="s">
        <v>191</v>
      </c>
      <c r="L151" s="207"/>
      <c r="M151" s="208" t="s">
        <v>1</v>
      </c>
      <c r="N151" s="209" t="s">
        <v>44</v>
      </c>
      <c r="O151" s="59"/>
      <c r="P151" s="176">
        <f>O151*H151</f>
        <v>0</v>
      </c>
      <c r="Q151" s="176">
        <v>0</v>
      </c>
      <c r="R151" s="176">
        <f>Q151*H151</f>
        <v>0</v>
      </c>
      <c r="S151" s="176">
        <v>0</v>
      </c>
      <c r="T151" s="177">
        <f>S151*H151</f>
        <v>0</v>
      </c>
      <c r="U151" s="33"/>
      <c r="V151" s="33"/>
      <c r="W151" s="33"/>
      <c r="X151" s="33"/>
      <c r="Y151" s="33"/>
      <c r="Z151" s="33"/>
      <c r="AA151" s="33"/>
      <c r="AB151" s="33"/>
      <c r="AC151" s="33"/>
      <c r="AD151" s="33"/>
      <c r="AE151" s="33"/>
      <c r="AR151" s="178" t="s">
        <v>217</v>
      </c>
      <c r="AT151" s="178" t="s">
        <v>213</v>
      </c>
      <c r="AU151" s="178" t="s">
        <v>88</v>
      </c>
      <c r="AY151" s="18" t="s">
        <v>184</v>
      </c>
      <c r="BE151" s="179">
        <f>IF(N151="základní",J151,0)</f>
        <v>0</v>
      </c>
      <c r="BF151" s="179">
        <f>IF(N151="snížená",J151,0)</f>
        <v>0</v>
      </c>
      <c r="BG151" s="179">
        <f>IF(N151="zákl. přenesená",J151,0)</f>
        <v>0</v>
      </c>
      <c r="BH151" s="179">
        <f>IF(N151="sníž. přenesená",J151,0)</f>
        <v>0</v>
      </c>
      <c r="BI151" s="179">
        <f>IF(N151="nulová",J151,0)</f>
        <v>0</v>
      </c>
      <c r="BJ151" s="18" t="s">
        <v>86</v>
      </c>
      <c r="BK151" s="179">
        <f>ROUND(I151*H151,2)</f>
        <v>0</v>
      </c>
      <c r="BL151" s="18" t="s">
        <v>192</v>
      </c>
      <c r="BM151" s="178" t="s">
        <v>722</v>
      </c>
    </row>
    <row r="152" spans="1:65" s="13" customFormat="1" ht="11.25">
      <c r="B152" s="184"/>
      <c r="D152" s="180" t="s">
        <v>196</v>
      </c>
      <c r="E152" s="185" t="s">
        <v>1</v>
      </c>
      <c r="F152" s="186" t="s">
        <v>723</v>
      </c>
      <c r="H152" s="187">
        <v>12.1</v>
      </c>
      <c r="I152" s="188"/>
      <c r="L152" s="184"/>
      <c r="M152" s="189"/>
      <c r="N152" s="190"/>
      <c r="O152" s="190"/>
      <c r="P152" s="190"/>
      <c r="Q152" s="190"/>
      <c r="R152" s="190"/>
      <c r="S152" s="190"/>
      <c r="T152" s="191"/>
      <c r="AT152" s="185" t="s">
        <v>196</v>
      </c>
      <c r="AU152" s="185" t="s">
        <v>88</v>
      </c>
      <c r="AV152" s="13" t="s">
        <v>88</v>
      </c>
      <c r="AW152" s="13" t="s">
        <v>36</v>
      </c>
      <c r="AX152" s="13" t="s">
        <v>86</v>
      </c>
      <c r="AY152" s="185" t="s">
        <v>184</v>
      </c>
    </row>
    <row r="153" spans="1:65" s="2" customFormat="1" ht="14.45" customHeight="1">
      <c r="A153" s="33"/>
      <c r="B153" s="166"/>
      <c r="C153" s="200" t="s">
        <v>262</v>
      </c>
      <c r="D153" s="200" t="s">
        <v>213</v>
      </c>
      <c r="E153" s="201" t="s">
        <v>724</v>
      </c>
      <c r="F153" s="202" t="s">
        <v>725</v>
      </c>
      <c r="G153" s="203" t="s">
        <v>216</v>
      </c>
      <c r="H153" s="204">
        <v>8.8999999999999996E-2</v>
      </c>
      <c r="I153" s="205"/>
      <c r="J153" s="206">
        <f>ROUND(I153*H153,2)</f>
        <v>0</v>
      </c>
      <c r="K153" s="202" t="s">
        <v>1</v>
      </c>
      <c r="L153" s="207"/>
      <c r="M153" s="208" t="s">
        <v>1</v>
      </c>
      <c r="N153" s="209"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217</v>
      </c>
      <c r="AT153" s="178" t="s">
        <v>213</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726</v>
      </c>
    </row>
    <row r="154" spans="1:65" s="13" customFormat="1" ht="11.25">
      <c r="B154" s="184"/>
      <c r="D154" s="180" t="s">
        <v>196</v>
      </c>
      <c r="E154" s="185" t="s">
        <v>1</v>
      </c>
      <c r="F154" s="186" t="s">
        <v>727</v>
      </c>
      <c r="H154" s="187">
        <v>8.8999999999999996E-2</v>
      </c>
      <c r="I154" s="188"/>
      <c r="L154" s="184"/>
      <c r="M154" s="189"/>
      <c r="N154" s="190"/>
      <c r="O154" s="190"/>
      <c r="P154" s="190"/>
      <c r="Q154" s="190"/>
      <c r="R154" s="190"/>
      <c r="S154" s="190"/>
      <c r="T154" s="191"/>
      <c r="AT154" s="185" t="s">
        <v>196</v>
      </c>
      <c r="AU154" s="185" t="s">
        <v>88</v>
      </c>
      <c r="AV154" s="13" t="s">
        <v>88</v>
      </c>
      <c r="AW154" s="13" t="s">
        <v>36</v>
      </c>
      <c r="AX154" s="13" t="s">
        <v>86</v>
      </c>
      <c r="AY154" s="185" t="s">
        <v>184</v>
      </c>
    </row>
    <row r="155" spans="1:65" s="2" customFormat="1" ht="24.2" customHeight="1">
      <c r="A155" s="33"/>
      <c r="B155" s="166"/>
      <c r="C155" s="167" t="s">
        <v>8</v>
      </c>
      <c r="D155" s="167" t="s">
        <v>187</v>
      </c>
      <c r="E155" s="168" t="s">
        <v>728</v>
      </c>
      <c r="F155" s="169" t="s">
        <v>729</v>
      </c>
      <c r="G155" s="170" t="s">
        <v>327</v>
      </c>
      <c r="H155" s="171">
        <v>15</v>
      </c>
      <c r="I155" s="172"/>
      <c r="J155" s="173">
        <f>ROUND(I155*H155,2)</f>
        <v>0</v>
      </c>
      <c r="K155" s="169" t="s">
        <v>191</v>
      </c>
      <c r="L155" s="34"/>
      <c r="M155" s="174" t="s">
        <v>1</v>
      </c>
      <c r="N155" s="175" t="s">
        <v>44</v>
      </c>
      <c r="O155" s="59"/>
      <c r="P155" s="176">
        <f>O155*H155</f>
        <v>0</v>
      </c>
      <c r="Q155" s="176">
        <v>0</v>
      </c>
      <c r="R155" s="176">
        <f>Q155*H155</f>
        <v>0</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730</v>
      </c>
    </row>
    <row r="156" spans="1:65" s="13" customFormat="1" ht="11.25">
      <c r="B156" s="184"/>
      <c r="D156" s="180" t="s">
        <v>196</v>
      </c>
      <c r="E156" s="185" t="s">
        <v>1</v>
      </c>
      <c r="F156" s="186" t="s">
        <v>731</v>
      </c>
      <c r="H156" s="187">
        <v>15</v>
      </c>
      <c r="I156" s="188"/>
      <c r="L156" s="184"/>
      <c r="M156" s="189"/>
      <c r="N156" s="190"/>
      <c r="O156" s="190"/>
      <c r="P156" s="190"/>
      <c r="Q156" s="190"/>
      <c r="R156" s="190"/>
      <c r="S156" s="190"/>
      <c r="T156" s="191"/>
      <c r="AT156" s="185" t="s">
        <v>196</v>
      </c>
      <c r="AU156" s="185" t="s">
        <v>88</v>
      </c>
      <c r="AV156" s="13" t="s">
        <v>88</v>
      </c>
      <c r="AW156" s="13" t="s">
        <v>36</v>
      </c>
      <c r="AX156" s="13" t="s">
        <v>86</v>
      </c>
      <c r="AY156" s="185" t="s">
        <v>184</v>
      </c>
    </row>
    <row r="157" spans="1:65" s="2" customFormat="1" ht="24.2" customHeight="1">
      <c r="A157" s="33"/>
      <c r="B157" s="166"/>
      <c r="C157" s="200" t="s">
        <v>274</v>
      </c>
      <c r="D157" s="200" t="s">
        <v>213</v>
      </c>
      <c r="E157" s="201" t="s">
        <v>732</v>
      </c>
      <c r="F157" s="202" t="s">
        <v>733</v>
      </c>
      <c r="G157" s="203" t="s">
        <v>286</v>
      </c>
      <c r="H157" s="204">
        <v>2</v>
      </c>
      <c r="I157" s="205"/>
      <c r="J157" s="206">
        <f>ROUND(I157*H157,2)</f>
        <v>0</v>
      </c>
      <c r="K157" s="202" t="s">
        <v>191</v>
      </c>
      <c r="L157" s="207"/>
      <c r="M157" s="208" t="s">
        <v>1</v>
      </c>
      <c r="N157" s="209" t="s">
        <v>44</v>
      </c>
      <c r="O157" s="59"/>
      <c r="P157" s="176">
        <f>O157*H157</f>
        <v>0</v>
      </c>
      <c r="Q157" s="176">
        <v>0</v>
      </c>
      <c r="R157" s="176">
        <f>Q157*H157</f>
        <v>0</v>
      </c>
      <c r="S157" s="176">
        <v>0</v>
      </c>
      <c r="T157" s="177">
        <f>S157*H157</f>
        <v>0</v>
      </c>
      <c r="U157" s="33"/>
      <c r="V157" s="33"/>
      <c r="W157" s="33"/>
      <c r="X157" s="33"/>
      <c r="Y157" s="33"/>
      <c r="Z157" s="33"/>
      <c r="AA157" s="33"/>
      <c r="AB157" s="33"/>
      <c r="AC157" s="33"/>
      <c r="AD157" s="33"/>
      <c r="AE157" s="33"/>
      <c r="AR157" s="178" t="s">
        <v>217</v>
      </c>
      <c r="AT157" s="178" t="s">
        <v>213</v>
      </c>
      <c r="AU157" s="178" t="s">
        <v>88</v>
      </c>
      <c r="AY157" s="18" t="s">
        <v>184</v>
      </c>
      <c r="BE157" s="179">
        <f>IF(N157="základní",J157,0)</f>
        <v>0</v>
      </c>
      <c r="BF157" s="179">
        <f>IF(N157="snížená",J157,0)</f>
        <v>0</v>
      </c>
      <c r="BG157" s="179">
        <f>IF(N157="zákl. přenesená",J157,0)</f>
        <v>0</v>
      </c>
      <c r="BH157" s="179">
        <f>IF(N157="sníž. přenesená",J157,0)</f>
        <v>0</v>
      </c>
      <c r="BI157" s="179">
        <f>IF(N157="nulová",J157,0)</f>
        <v>0</v>
      </c>
      <c r="BJ157" s="18" t="s">
        <v>86</v>
      </c>
      <c r="BK157" s="179">
        <f>ROUND(I157*H157,2)</f>
        <v>0</v>
      </c>
      <c r="BL157" s="18" t="s">
        <v>192</v>
      </c>
      <c r="BM157" s="178" t="s">
        <v>734</v>
      </c>
    </row>
    <row r="158" spans="1:65" s="2" customFormat="1" ht="24.2" customHeight="1">
      <c r="A158" s="33"/>
      <c r="B158" s="166"/>
      <c r="C158" s="200" t="s">
        <v>279</v>
      </c>
      <c r="D158" s="200" t="s">
        <v>213</v>
      </c>
      <c r="E158" s="201" t="s">
        <v>735</v>
      </c>
      <c r="F158" s="202" t="s">
        <v>736</v>
      </c>
      <c r="G158" s="203" t="s">
        <v>286</v>
      </c>
      <c r="H158" s="204">
        <v>2</v>
      </c>
      <c r="I158" s="205"/>
      <c r="J158" s="206">
        <f>ROUND(I158*H158,2)</f>
        <v>0</v>
      </c>
      <c r="K158" s="202" t="s">
        <v>191</v>
      </c>
      <c r="L158" s="207"/>
      <c r="M158" s="208" t="s">
        <v>1</v>
      </c>
      <c r="N158" s="209" t="s">
        <v>44</v>
      </c>
      <c r="O158" s="59"/>
      <c r="P158" s="176">
        <f>O158*H158</f>
        <v>0</v>
      </c>
      <c r="Q158" s="176">
        <v>0</v>
      </c>
      <c r="R158" s="176">
        <f>Q158*H158</f>
        <v>0</v>
      </c>
      <c r="S158" s="176">
        <v>0</v>
      </c>
      <c r="T158" s="177">
        <f>S158*H158</f>
        <v>0</v>
      </c>
      <c r="U158" s="33"/>
      <c r="V158" s="33"/>
      <c r="W158" s="33"/>
      <c r="X158" s="33"/>
      <c r="Y158" s="33"/>
      <c r="Z158" s="33"/>
      <c r="AA158" s="33"/>
      <c r="AB158" s="33"/>
      <c r="AC158" s="33"/>
      <c r="AD158" s="33"/>
      <c r="AE158" s="33"/>
      <c r="AR158" s="178" t="s">
        <v>217</v>
      </c>
      <c r="AT158" s="178" t="s">
        <v>213</v>
      </c>
      <c r="AU158" s="178" t="s">
        <v>88</v>
      </c>
      <c r="AY158" s="18" t="s">
        <v>184</v>
      </c>
      <c r="BE158" s="179">
        <f>IF(N158="základní",J158,0)</f>
        <v>0</v>
      </c>
      <c r="BF158" s="179">
        <f>IF(N158="snížená",J158,0)</f>
        <v>0</v>
      </c>
      <c r="BG158" s="179">
        <f>IF(N158="zákl. přenesená",J158,0)</f>
        <v>0</v>
      </c>
      <c r="BH158" s="179">
        <f>IF(N158="sníž. přenesená",J158,0)</f>
        <v>0</v>
      </c>
      <c r="BI158" s="179">
        <f>IF(N158="nulová",J158,0)</f>
        <v>0</v>
      </c>
      <c r="BJ158" s="18" t="s">
        <v>86</v>
      </c>
      <c r="BK158" s="179">
        <f>ROUND(I158*H158,2)</f>
        <v>0</v>
      </c>
      <c r="BL158" s="18" t="s">
        <v>192</v>
      </c>
      <c r="BM158" s="178" t="s">
        <v>737</v>
      </c>
    </row>
    <row r="159" spans="1:65" s="2" customFormat="1" ht="24.2" customHeight="1">
      <c r="A159" s="33"/>
      <c r="B159" s="166"/>
      <c r="C159" s="200" t="s">
        <v>283</v>
      </c>
      <c r="D159" s="200" t="s">
        <v>213</v>
      </c>
      <c r="E159" s="201" t="s">
        <v>738</v>
      </c>
      <c r="F159" s="202" t="s">
        <v>739</v>
      </c>
      <c r="G159" s="203" t="s">
        <v>286</v>
      </c>
      <c r="H159" s="204">
        <v>6</v>
      </c>
      <c r="I159" s="205"/>
      <c r="J159" s="206">
        <f>ROUND(I159*H159,2)</f>
        <v>0</v>
      </c>
      <c r="K159" s="202" t="s">
        <v>191</v>
      </c>
      <c r="L159" s="207"/>
      <c r="M159" s="208" t="s">
        <v>1</v>
      </c>
      <c r="N159" s="209" t="s">
        <v>44</v>
      </c>
      <c r="O159" s="59"/>
      <c r="P159" s="176">
        <f>O159*H159</f>
        <v>0</v>
      </c>
      <c r="Q159" s="176">
        <v>0</v>
      </c>
      <c r="R159" s="176">
        <f>Q159*H159</f>
        <v>0</v>
      </c>
      <c r="S159" s="176">
        <v>0</v>
      </c>
      <c r="T159" s="177">
        <f>S159*H159</f>
        <v>0</v>
      </c>
      <c r="U159" s="33"/>
      <c r="V159" s="33"/>
      <c r="W159" s="33"/>
      <c r="X159" s="33"/>
      <c r="Y159" s="33"/>
      <c r="Z159" s="33"/>
      <c r="AA159" s="33"/>
      <c r="AB159" s="33"/>
      <c r="AC159" s="33"/>
      <c r="AD159" s="33"/>
      <c r="AE159" s="33"/>
      <c r="AR159" s="178" t="s">
        <v>217</v>
      </c>
      <c r="AT159" s="178" t="s">
        <v>213</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740</v>
      </c>
    </row>
    <row r="160" spans="1:65" s="2" customFormat="1" ht="24.2" customHeight="1">
      <c r="A160" s="33"/>
      <c r="B160" s="166"/>
      <c r="C160" s="200" t="s">
        <v>288</v>
      </c>
      <c r="D160" s="200" t="s">
        <v>213</v>
      </c>
      <c r="E160" s="201" t="s">
        <v>741</v>
      </c>
      <c r="F160" s="202" t="s">
        <v>742</v>
      </c>
      <c r="G160" s="203" t="s">
        <v>286</v>
      </c>
      <c r="H160" s="204">
        <v>8</v>
      </c>
      <c r="I160" s="205"/>
      <c r="J160" s="206">
        <f>ROUND(I160*H160,2)</f>
        <v>0</v>
      </c>
      <c r="K160" s="202" t="s">
        <v>191</v>
      </c>
      <c r="L160" s="207"/>
      <c r="M160" s="208" t="s">
        <v>1</v>
      </c>
      <c r="N160" s="209" t="s">
        <v>44</v>
      </c>
      <c r="O160" s="59"/>
      <c r="P160" s="176">
        <f>O160*H160</f>
        <v>0</v>
      </c>
      <c r="Q160" s="176">
        <v>0.71699999999999997</v>
      </c>
      <c r="R160" s="176">
        <f>Q160*H160</f>
        <v>5.7359999999999998</v>
      </c>
      <c r="S160" s="176">
        <v>0</v>
      </c>
      <c r="T160" s="177">
        <f>S160*H160</f>
        <v>0</v>
      </c>
      <c r="U160" s="33"/>
      <c r="V160" s="33"/>
      <c r="W160" s="33"/>
      <c r="X160" s="33"/>
      <c r="Y160" s="33"/>
      <c r="Z160" s="33"/>
      <c r="AA160" s="33"/>
      <c r="AB160" s="33"/>
      <c r="AC160" s="33"/>
      <c r="AD160" s="33"/>
      <c r="AE160" s="33"/>
      <c r="AR160" s="178" t="s">
        <v>217</v>
      </c>
      <c r="AT160" s="178" t="s">
        <v>213</v>
      </c>
      <c r="AU160" s="178" t="s">
        <v>88</v>
      </c>
      <c r="AY160" s="18" t="s">
        <v>184</v>
      </c>
      <c r="BE160" s="179">
        <f>IF(N160="základní",J160,0)</f>
        <v>0</v>
      </c>
      <c r="BF160" s="179">
        <f>IF(N160="snížená",J160,0)</f>
        <v>0</v>
      </c>
      <c r="BG160" s="179">
        <f>IF(N160="zákl. přenesená",J160,0)</f>
        <v>0</v>
      </c>
      <c r="BH160" s="179">
        <f>IF(N160="sníž. přenesená",J160,0)</f>
        <v>0</v>
      </c>
      <c r="BI160" s="179">
        <f>IF(N160="nulová",J160,0)</f>
        <v>0</v>
      </c>
      <c r="BJ160" s="18" t="s">
        <v>86</v>
      </c>
      <c r="BK160" s="179">
        <f>ROUND(I160*H160,2)</f>
        <v>0</v>
      </c>
      <c r="BL160" s="18" t="s">
        <v>192</v>
      </c>
      <c r="BM160" s="178" t="s">
        <v>743</v>
      </c>
    </row>
    <row r="161" spans="1:65" s="2" customFormat="1" ht="24.2" customHeight="1">
      <c r="A161" s="33"/>
      <c r="B161" s="166"/>
      <c r="C161" s="200" t="s">
        <v>295</v>
      </c>
      <c r="D161" s="200" t="s">
        <v>213</v>
      </c>
      <c r="E161" s="201" t="s">
        <v>744</v>
      </c>
      <c r="F161" s="202" t="s">
        <v>745</v>
      </c>
      <c r="G161" s="203" t="s">
        <v>228</v>
      </c>
      <c r="H161" s="204">
        <v>2.4</v>
      </c>
      <c r="I161" s="205"/>
      <c r="J161" s="206">
        <f>ROUND(I161*H161,2)</f>
        <v>0</v>
      </c>
      <c r="K161" s="202" t="s">
        <v>191</v>
      </c>
      <c r="L161" s="207"/>
      <c r="M161" s="208" t="s">
        <v>1</v>
      </c>
      <c r="N161" s="209" t="s">
        <v>44</v>
      </c>
      <c r="O161" s="59"/>
      <c r="P161" s="176">
        <f>O161*H161</f>
        <v>0</v>
      </c>
      <c r="Q161" s="176">
        <v>2.234</v>
      </c>
      <c r="R161" s="176">
        <f>Q161*H161</f>
        <v>5.3616000000000001</v>
      </c>
      <c r="S161" s="176">
        <v>0</v>
      </c>
      <c r="T161" s="177">
        <f>S161*H161</f>
        <v>0</v>
      </c>
      <c r="U161" s="33"/>
      <c r="V161" s="33"/>
      <c r="W161" s="33"/>
      <c r="X161" s="33"/>
      <c r="Y161" s="33"/>
      <c r="Z161" s="33"/>
      <c r="AA161" s="33"/>
      <c r="AB161" s="33"/>
      <c r="AC161" s="33"/>
      <c r="AD161" s="33"/>
      <c r="AE161" s="33"/>
      <c r="AR161" s="178" t="s">
        <v>217</v>
      </c>
      <c r="AT161" s="178" t="s">
        <v>213</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746</v>
      </c>
    </row>
    <row r="162" spans="1:65" s="13" customFormat="1" ht="11.25">
      <c r="B162" s="184"/>
      <c r="D162" s="180" t="s">
        <v>196</v>
      </c>
      <c r="E162" s="185" t="s">
        <v>1</v>
      </c>
      <c r="F162" s="186" t="s">
        <v>747</v>
      </c>
      <c r="H162" s="187">
        <v>2.4</v>
      </c>
      <c r="I162" s="188"/>
      <c r="L162" s="184"/>
      <c r="M162" s="189"/>
      <c r="N162" s="190"/>
      <c r="O162" s="190"/>
      <c r="P162" s="190"/>
      <c r="Q162" s="190"/>
      <c r="R162" s="190"/>
      <c r="S162" s="190"/>
      <c r="T162" s="191"/>
      <c r="AT162" s="185" t="s">
        <v>196</v>
      </c>
      <c r="AU162" s="185" t="s">
        <v>88</v>
      </c>
      <c r="AV162" s="13" t="s">
        <v>88</v>
      </c>
      <c r="AW162" s="13" t="s">
        <v>36</v>
      </c>
      <c r="AX162" s="13" t="s">
        <v>86</v>
      </c>
      <c r="AY162" s="185" t="s">
        <v>184</v>
      </c>
    </row>
    <row r="163" spans="1:65" s="2" customFormat="1" ht="24.2" customHeight="1">
      <c r="A163" s="33"/>
      <c r="B163" s="166"/>
      <c r="C163" s="167" t="s">
        <v>7</v>
      </c>
      <c r="D163" s="167" t="s">
        <v>187</v>
      </c>
      <c r="E163" s="168" t="s">
        <v>748</v>
      </c>
      <c r="F163" s="169" t="s">
        <v>749</v>
      </c>
      <c r="G163" s="170" t="s">
        <v>200</v>
      </c>
      <c r="H163" s="171">
        <v>7.75</v>
      </c>
      <c r="I163" s="172"/>
      <c r="J163" s="173">
        <f>ROUND(I163*H163,2)</f>
        <v>0</v>
      </c>
      <c r="K163" s="169" t="s">
        <v>191</v>
      </c>
      <c r="L163" s="34"/>
      <c r="M163" s="174" t="s">
        <v>1</v>
      </c>
      <c r="N163" s="175" t="s">
        <v>44</v>
      </c>
      <c r="O163" s="59"/>
      <c r="P163" s="176">
        <f>O163*H163</f>
        <v>0</v>
      </c>
      <c r="Q163" s="176">
        <v>0</v>
      </c>
      <c r="R163" s="176">
        <f>Q163*H163</f>
        <v>0</v>
      </c>
      <c r="S163" s="176">
        <v>0</v>
      </c>
      <c r="T163" s="177">
        <f>S163*H163</f>
        <v>0</v>
      </c>
      <c r="U163" s="33"/>
      <c r="V163" s="33"/>
      <c r="W163" s="33"/>
      <c r="X163" s="33"/>
      <c r="Y163" s="33"/>
      <c r="Z163" s="33"/>
      <c r="AA163" s="33"/>
      <c r="AB163" s="33"/>
      <c r="AC163" s="33"/>
      <c r="AD163" s="33"/>
      <c r="AE163" s="33"/>
      <c r="AR163" s="178" t="s">
        <v>192</v>
      </c>
      <c r="AT163" s="178" t="s">
        <v>187</v>
      </c>
      <c r="AU163" s="178" t="s">
        <v>88</v>
      </c>
      <c r="AY163" s="18" t="s">
        <v>184</v>
      </c>
      <c r="BE163" s="179">
        <f>IF(N163="základní",J163,0)</f>
        <v>0</v>
      </c>
      <c r="BF163" s="179">
        <f>IF(N163="snížená",J163,0)</f>
        <v>0</v>
      </c>
      <c r="BG163" s="179">
        <f>IF(N163="zákl. přenesená",J163,0)</f>
        <v>0</v>
      </c>
      <c r="BH163" s="179">
        <f>IF(N163="sníž. přenesená",J163,0)</f>
        <v>0</v>
      </c>
      <c r="BI163" s="179">
        <f>IF(N163="nulová",J163,0)</f>
        <v>0</v>
      </c>
      <c r="BJ163" s="18" t="s">
        <v>86</v>
      </c>
      <c r="BK163" s="179">
        <f>ROUND(I163*H163,2)</f>
        <v>0</v>
      </c>
      <c r="BL163" s="18" t="s">
        <v>192</v>
      </c>
      <c r="BM163" s="178" t="s">
        <v>750</v>
      </c>
    </row>
    <row r="164" spans="1:65" s="13" customFormat="1" ht="11.25">
      <c r="B164" s="184"/>
      <c r="D164" s="180" t="s">
        <v>196</v>
      </c>
      <c r="E164" s="185" t="s">
        <v>1</v>
      </c>
      <c r="F164" s="186" t="s">
        <v>751</v>
      </c>
      <c r="H164" s="187">
        <v>2.5</v>
      </c>
      <c r="I164" s="188"/>
      <c r="L164" s="184"/>
      <c r="M164" s="189"/>
      <c r="N164" s="190"/>
      <c r="O164" s="190"/>
      <c r="P164" s="190"/>
      <c r="Q164" s="190"/>
      <c r="R164" s="190"/>
      <c r="S164" s="190"/>
      <c r="T164" s="191"/>
      <c r="AT164" s="185" t="s">
        <v>196</v>
      </c>
      <c r="AU164" s="185" t="s">
        <v>88</v>
      </c>
      <c r="AV164" s="13" t="s">
        <v>88</v>
      </c>
      <c r="AW164" s="13" t="s">
        <v>36</v>
      </c>
      <c r="AX164" s="13" t="s">
        <v>79</v>
      </c>
      <c r="AY164" s="185" t="s">
        <v>184</v>
      </c>
    </row>
    <row r="165" spans="1:65" s="13" customFormat="1" ht="11.25">
      <c r="B165" s="184"/>
      <c r="D165" s="180" t="s">
        <v>196</v>
      </c>
      <c r="E165" s="185" t="s">
        <v>1</v>
      </c>
      <c r="F165" s="186" t="s">
        <v>752</v>
      </c>
      <c r="H165" s="187">
        <v>5.25</v>
      </c>
      <c r="I165" s="188"/>
      <c r="L165" s="184"/>
      <c r="M165" s="189"/>
      <c r="N165" s="190"/>
      <c r="O165" s="190"/>
      <c r="P165" s="190"/>
      <c r="Q165" s="190"/>
      <c r="R165" s="190"/>
      <c r="S165" s="190"/>
      <c r="T165" s="191"/>
      <c r="AT165" s="185" t="s">
        <v>196</v>
      </c>
      <c r="AU165" s="185" t="s">
        <v>88</v>
      </c>
      <c r="AV165" s="13" t="s">
        <v>88</v>
      </c>
      <c r="AW165" s="13" t="s">
        <v>36</v>
      </c>
      <c r="AX165" s="13" t="s">
        <v>79</v>
      </c>
      <c r="AY165" s="185" t="s">
        <v>184</v>
      </c>
    </row>
    <row r="166" spans="1:65" s="14" customFormat="1" ht="11.25">
      <c r="B166" s="192"/>
      <c r="D166" s="180" t="s">
        <v>196</v>
      </c>
      <c r="E166" s="193" t="s">
        <v>1</v>
      </c>
      <c r="F166" s="194" t="s">
        <v>212</v>
      </c>
      <c r="H166" s="195">
        <v>7.75</v>
      </c>
      <c r="I166" s="196"/>
      <c r="L166" s="192"/>
      <c r="M166" s="197"/>
      <c r="N166" s="198"/>
      <c r="O166" s="198"/>
      <c r="P166" s="198"/>
      <c r="Q166" s="198"/>
      <c r="R166" s="198"/>
      <c r="S166" s="198"/>
      <c r="T166" s="199"/>
      <c r="AT166" s="193" t="s">
        <v>196</v>
      </c>
      <c r="AU166" s="193" t="s">
        <v>88</v>
      </c>
      <c r="AV166" s="14" t="s">
        <v>192</v>
      </c>
      <c r="AW166" s="14" t="s">
        <v>36</v>
      </c>
      <c r="AX166" s="14" t="s">
        <v>86</v>
      </c>
      <c r="AY166" s="193" t="s">
        <v>184</v>
      </c>
    </row>
    <row r="167" spans="1:65" s="2" customFormat="1" ht="24.2" customHeight="1">
      <c r="A167" s="33"/>
      <c r="B167" s="166"/>
      <c r="C167" s="200" t="s">
        <v>304</v>
      </c>
      <c r="D167" s="200" t="s">
        <v>213</v>
      </c>
      <c r="E167" s="201" t="s">
        <v>753</v>
      </c>
      <c r="F167" s="202" t="s">
        <v>754</v>
      </c>
      <c r="G167" s="203" t="s">
        <v>216</v>
      </c>
      <c r="H167" s="204">
        <v>1.913</v>
      </c>
      <c r="I167" s="205"/>
      <c r="J167" s="206">
        <f>ROUND(I167*H167,2)</f>
        <v>0</v>
      </c>
      <c r="K167" s="202" t="s">
        <v>191</v>
      </c>
      <c r="L167" s="207"/>
      <c r="M167" s="208" t="s">
        <v>1</v>
      </c>
      <c r="N167" s="209" t="s">
        <v>44</v>
      </c>
      <c r="O167" s="59"/>
      <c r="P167" s="176">
        <f>O167*H167</f>
        <v>0</v>
      </c>
      <c r="Q167" s="176">
        <v>1</v>
      </c>
      <c r="R167" s="176">
        <f>Q167*H167</f>
        <v>1.913</v>
      </c>
      <c r="S167" s="176">
        <v>0</v>
      </c>
      <c r="T167" s="177">
        <f>S167*H167</f>
        <v>0</v>
      </c>
      <c r="U167" s="33"/>
      <c r="V167" s="33"/>
      <c r="W167" s="33"/>
      <c r="X167" s="33"/>
      <c r="Y167" s="33"/>
      <c r="Z167" s="33"/>
      <c r="AA167" s="33"/>
      <c r="AB167" s="33"/>
      <c r="AC167" s="33"/>
      <c r="AD167" s="33"/>
      <c r="AE167" s="33"/>
      <c r="AR167" s="178" t="s">
        <v>217</v>
      </c>
      <c r="AT167" s="178" t="s">
        <v>213</v>
      </c>
      <c r="AU167" s="178" t="s">
        <v>88</v>
      </c>
      <c r="AY167" s="18" t="s">
        <v>184</v>
      </c>
      <c r="BE167" s="179">
        <f>IF(N167="základní",J167,0)</f>
        <v>0</v>
      </c>
      <c r="BF167" s="179">
        <f>IF(N167="snížená",J167,0)</f>
        <v>0</v>
      </c>
      <c r="BG167" s="179">
        <f>IF(N167="zákl. přenesená",J167,0)</f>
        <v>0</v>
      </c>
      <c r="BH167" s="179">
        <f>IF(N167="sníž. přenesená",J167,0)</f>
        <v>0</v>
      </c>
      <c r="BI167" s="179">
        <f>IF(N167="nulová",J167,0)</f>
        <v>0</v>
      </c>
      <c r="BJ167" s="18" t="s">
        <v>86</v>
      </c>
      <c r="BK167" s="179">
        <f>ROUND(I167*H167,2)</f>
        <v>0</v>
      </c>
      <c r="BL167" s="18" t="s">
        <v>192</v>
      </c>
      <c r="BM167" s="178" t="s">
        <v>755</v>
      </c>
    </row>
    <row r="168" spans="1:65" s="13" customFormat="1" ht="11.25">
      <c r="B168" s="184"/>
      <c r="D168" s="180" t="s">
        <v>196</v>
      </c>
      <c r="E168" s="185" t="s">
        <v>1</v>
      </c>
      <c r="F168" s="186" t="s">
        <v>756</v>
      </c>
      <c r="H168" s="187">
        <v>1.125</v>
      </c>
      <c r="I168" s="188"/>
      <c r="L168" s="184"/>
      <c r="M168" s="189"/>
      <c r="N168" s="190"/>
      <c r="O168" s="190"/>
      <c r="P168" s="190"/>
      <c r="Q168" s="190"/>
      <c r="R168" s="190"/>
      <c r="S168" s="190"/>
      <c r="T168" s="191"/>
      <c r="AT168" s="185" t="s">
        <v>196</v>
      </c>
      <c r="AU168" s="185" t="s">
        <v>88</v>
      </c>
      <c r="AV168" s="13" t="s">
        <v>88</v>
      </c>
      <c r="AW168" s="13" t="s">
        <v>36</v>
      </c>
      <c r="AX168" s="13" t="s">
        <v>79</v>
      </c>
      <c r="AY168" s="185" t="s">
        <v>184</v>
      </c>
    </row>
    <row r="169" spans="1:65" s="13" customFormat="1" ht="11.25">
      <c r="B169" s="184"/>
      <c r="D169" s="180" t="s">
        <v>196</v>
      </c>
      <c r="E169" s="185" t="s">
        <v>1</v>
      </c>
      <c r="F169" s="186" t="s">
        <v>757</v>
      </c>
      <c r="H169" s="187">
        <v>0.78800000000000003</v>
      </c>
      <c r="I169" s="188"/>
      <c r="L169" s="184"/>
      <c r="M169" s="189"/>
      <c r="N169" s="190"/>
      <c r="O169" s="190"/>
      <c r="P169" s="190"/>
      <c r="Q169" s="190"/>
      <c r="R169" s="190"/>
      <c r="S169" s="190"/>
      <c r="T169" s="191"/>
      <c r="AT169" s="185" t="s">
        <v>196</v>
      </c>
      <c r="AU169" s="185" t="s">
        <v>88</v>
      </c>
      <c r="AV169" s="13" t="s">
        <v>88</v>
      </c>
      <c r="AW169" s="13" t="s">
        <v>36</v>
      </c>
      <c r="AX169" s="13" t="s">
        <v>79</v>
      </c>
      <c r="AY169" s="185" t="s">
        <v>184</v>
      </c>
    </row>
    <row r="170" spans="1:65" s="14" customFormat="1" ht="11.25">
      <c r="B170" s="192"/>
      <c r="D170" s="180" t="s">
        <v>196</v>
      </c>
      <c r="E170" s="193" t="s">
        <v>1</v>
      </c>
      <c r="F170" s="194" t="s">
        <v>212</v>
      </c>
      <c r="H170" s="195">
        <v>1.913</v>
      </c>
      <c r="I170" s="196"/>
      <c r="L170" s="192"/>
      <c r="M170" s="197"/>
      <c r="N170" s="198"/>
      <c r="O170" s="198"/>
      <c r="P170" s="198"/>
      <c r="Q170" s="198"/>
      <c r="R170" s="198"/>
      <c r="S170" s="198"/>
      <c r="T170" s="199"/>
      <c r="AT170" s="193" t="s">
        <v>196</v>
      </c>
      <c r="AU170" s="193" t="s">
        <v>88</v>
      </c>
      <c r="AV170" s="14" t="s">
        <v>192</v>
      </c>
      <c r="AW170" s="14" t="s">
        <v>36</v>
      </c>
      <c r="AX170" s="14" t="s">
        <v>86</v>
      </c>
      <c r="AY170" s="193" t="s">
        <v>184</v>
      </c>
    </row>
    <row r="171" spans="1:65" s="2" customFormat="1" ht="24.2" customHeight="1">
      <c r="A171" s="33"/>
      <c r="B171" s="166"/>
      <c r="C171" s="200" t="s">
        <v>310</v>
      </c>
      <c r="D171" s="200" t="s">
        <v>213</v>
      </c>
      <c r="E171" s="201" t="s">
        <v>758</v>
      </c>
      <c r="F171" s="202" t="s">
        <v>759</v>
      </c>
      <c r="G171" s="203" t="s">
        <v>228</v>
      </c>
      <c r="H171" s="204">
        <v>1.486</v>
      </c>
      <c r="I171" s="205"/>
      <c r="J171" s="206">
        <f>ROUND(I171*H171,2)</f>
        <v>0</v>
      </c>
      <c r="K171" s="202" t="s">
        <v>191</v>
      </c>
      <c r="L171" s="207"/>
      <c r="M171" s="208" t="s">
        <v>1</v>
      </c>
      <c r="N171" s="209" t="s">
        <v>44</v>
      </c>
      <c r="O171" s="59"/>
      <c r="P171" s="176">
        <f>O171*H171</f>
        <v>0</v>
      </c>
      <c r="Q171" s="176">
        <v>2.234</v>
      </c>
      <c r="R171" s="176">
        <f>Q171*H171</f>
        <v>3.3197239999999999</v>
      </c>
      <c r="S171" s="176">
        <v>0</v>
      </c>
      <c r="T171" s="177">
        <f>S171*H171</f>
        <v>0</v>
      </c>
      <c r="U171" s="33"/>
      <c r="V171" s="33"/>
      <c r="W171" s="33"/>
      <c r="X171" s="33"/>
      <c r="Y171" s="33"/>
      <c r="Z171" s="33"/>
      <c r="AA171" s="33"/>
      <c r="AB171" s="33"/>
      <c r="AC171" s="33"/>
      <c r="AD171" s="33"/>
      <c r="AE171" s="33"/>
      <c r="AR171" s="178" t="s">
        <v>217</v>
      </c>
      <c r="AT171" s="178" t="s">
        <v>213</v>
      </c>
      <c r="AU171" s="178" t="s">
        <v>88</v>
      </c>
      <c r="AY171" s="18" t="s">
        <v>184</v>
      </c>
      <c r="BE171" s="179">
        <f>IF(N171="základní",J171,0)</f>
        <v>0</v>
      </c>
      <c r="BF171" s="179">
        <f>IF(N171="snížená",J171,0)</f>
        <v>0</v>
      </c>
      <c r="BG171" s="179">
        <f>IF(N171="zákl. přenesená",J171,0)</f>
        <v>0</v>
      </c>
      <c r="BH171" s="179">
        <f>IF(N171="sníž. přenesená",J171,0)</f>
        <v>0</v>
      </c>
      <c r="BI171" s="179">
        <f>IF(N171="nulová",J171,0)</f>
        <v>0</v>
      </c>
      <c r="BJ171" s="18" t="s">
        <v>86</v>
      </c>
      <c r="BK171" s="179">
        <f>ROUND(I171*H171,2)</f>
        <v>0</v>
      </c>
      <c r="BL171" s="18" t="s">
        <v>192</v>
      </c>
      <c r="BM171" s="178" t="s">
        <v>760</v>
      </c>
    </row>
    <row r="172" spans="1:65" s="13" customFormat="1" ht="11.25">
      <c r="B172" s="184"/>
      <c r="D172" s="180" t="s">
        <v>196</v>
      </c>
      <c r="E172" s="185" t="s">
        <v>1</v>
      </c>
      <c r="F172" s="186" t="s">
        <v>761</v>
      </c>
      <c r="H172" s="187">
        <v>0.33800000000000002</v>
      </c>
      <c r="I172" s="188"/>
      <c r="L172" s="184"/>
      <c r="M172" s="189"/>
      <c r="N172" s="190"/>
      <c r="O172" s="190"/>
      <c r="P172" s="190"/>
      <c r="Q172" s="190"/>
      <c r="R172" s="190"/>
      <c r="S172" s="190"/>
      <c r="T172" s="191"/>
      <c r="AT172" s="185" t="s">
        <v>196</v>
      </c>
      <c r="AU172" s="185" t="s">
        <v>88</v>
      </c>
      <c r="AV172" s="13" t="s">
        <v>88</v>
      </c>
      <c r="AW172" s="13" t="s">
        <v>36</v>
      </c>
      <c r="AX172" s="13" t="s">
        <v>79</v>
      </c>
      <c r="AY172" s="185" t="s">
        <v>184</v>
      </c>
    </row>
    <row r="173" spans="1:65" s="13" customFormat="1" ht="11.25">
      <c r="B173" s="184"/>
      <c r="D173" s="180" t="s">
        <v>196</v>
      </c>
      <c r="E173" s="185" t="s">
        <v>1</v>
      </c>
      <c r="F173" s="186" t="s">
        <v>762</v>
      </c>
      <c r="H173" s="187">
        <v>0.78800000000000003</v>
      </c>
      <c r="I173" s="188"/>
      <c r="L173" s="184"/>
      <c r="M173" s="189"/>
      <c r="N173" s="190"/>
      <c r="O173" s="190"/>
      <c r="P173" s="190"/>
      <c r="Q173" s="190"/>
      <c r="R173" s="190"/>
      <c r="S173" s="190"/>
      <c r="T173" s="191"/>
      <c r="AT173" s="185" t="s">
        <v>196</v>
      </c>
      <c r="AU173" s="185" t="s">
        <v>88</v>
      </c>
      <c r="AV173" s="13" t="s">
        <v>88</v>
      </c>
      <c r="AW173" s="13" t="s">
        <v>36</v>
      </c>
      <c r="AX173" s="13" t="s">
        <v>79</v>
      </c>
      <c r="AY173" s="185" t="s">
        <v>184</v>
      </c>
    </row>
    <row r="174" spans="1:65" s="13" customFormat="1" ht="22.5">
      <c r="B174" s="184"/>
      <c r="D174" s="180" t="s">
        <v>196</v>
      </c>
      <c r="E174" s="185" t="s">
        <v>1</v>
      </c>
      <c r="F174" s="186" t="s">
        <v>763</v>
      </c>
      <c r="H174" s="187">
        <v>0.36</v>
      </c>
      <c r="I174" s="188"/>
      <c r="L174" s="184"/>
      <c r="M174" s="189"/>
      <c r="N174" s="190"/>
      <c r="O174" s="190"/>
      <c r="P174" s="190"/>
      <c r="Q174" s="190"/>
      <c r="R174" s="190"/>
      <c r="S174" s="190"/>
      <c r="T174" s="191"/>
      <c r="AT174" s="185" t="s">
        <v>196</v>
      </c>
      <c r="AU174" s="185" t="s">
        <v>88</v>
      </c>
      <c r="AV174" s="13" t="s">
        <v>88</v>
      </c>
      <c r="AW174" s="13" t="s">
        <v>36</v>
      </c>
      <c r="AX174" s="13" t="s">
        <v>79</v>
      </c>
      <c r="AY174" s="185" t="s">
        <v>184</v>
      </c>
    </row>
    <row r="175" spans="1:65" s="14" customFormat="1" ht="11.25">
      <c r="B175" s="192"/>
      <c r="D175" s="180" t="s">
        <v>196</v>
      </c>
      <c r="E175" s="193" t="s">
        <v>1</v>
      </c>
      <c r="F175" s="194" t="s">
        <v>212</v>
      </c>
      <c r="H175" s="195">
        <v>1.486</v>
      </c>
      <c r="I175" s="196"/>
      <c r="L175" s="192"/>
      <c r="M175" s="197"/>
      <c r="N175" s="198"/>
      <c r="O175" s="198"/>
      <c r="P175" s="198"/>
      <c r="Q175" s="198"/>
      <c r="R175" s="198"/>
      <c r="S175" s="198"/>
      <c r="T175" s="199"/>
      <c r="AT175" s="193" t="s">
        <v>196</v>
      </c>
      <c r="AU175" s="193" t="s">
        <v>88</v>
      </c>
      <c r="AV175" s="14" t="s">
        <v>192</v>
      </c>
      <c r="AW175" s="14" t="s">
        <v>36</v>
      </c>
      <c r="AX175" s="14" t="s">
        <v>86</v>
      </c>
      <c r="AY175" s="193" t="s">
        <v>184</v>
      </c>
    </row>
    <row r="176" spans="1:65" s="2" customFormat="1" ht="24.2" customHeight="1">
      <c r="A176" s="33"/>
      <c r="B176" s="166"/>
      <c r="C176" s="167" t="s">
        <v>314</v>
      </c>
      <c r="D176" s="167" t="s">
        <v>187</v>
      </c>
      <c r="E176" s="168" t="s">
        <v>764</v>
      </c>
      <c r="F176" s="169" t="s">
        <v>765</v>
      </c>
      <c r="G176" s="170" t="s">
        <v>327</v>
      </c>
      <c r="H176" s="171">
        <v>15</v>
      </c>
      <c r="I176" s="172"/>
      <c r="J176" s="173">
        <f>ROUND(I176*H176,2)</f>
        <v>0</v>
      </c>
      <c r="K176" s="169" t="s">
        <v>191</v>
      </c>
      <c r="L176" s="34"/>
      <c r="M176" s="174" t="s">
        <v>1</v>
      </c>
      <c r="N176" s="175" t="s">
        <v>44</v>
      </c>
      <c r="O176" s="59"/>
      <c r="P176" s="176">
        <f>O176*H176</f>
        <v>0</v>
      </c>
      <c r="Q176" s="176">
        <v>0</v>
      </c>
      <c r="R176" s="176">
        <f>Q176*H176</f>
        <v>0</v>
      </c>
      <c r="S176" s="176">
        <v>0</v>
      </c>
      <c r="T176" s="177">
        <f>S176*H176</f>
        <v>0</v>
      </c>
      <c r="U176" s="33"/>
      <c r="V176" s="33"/>
      <c r="W176" s="33"/>
      <c r="X176" s="33"/>
      <c r="Y176" s="33"/>
      <c r="Z176" s="33"/>
      <c r="AA176" s="33"/>
      <c r="AB176" s="33"/>
      <c r="AC176" s="33"/>
      <c r="AD176" s="33"/>
      <c r="AE176" s="33"/>
      <c r="AR176" s="178" t="s">
        <v>192</v>
      </c>
      <c r="AT176" s="178" t="s">
        <v>187</v>
      </c>
      <c r="AU176" s="178" t="s">
        <v>88</v>
      </c>
      <c r="AY176" s="18" t="s">
        <v>184</v>
      </c>
      <c r="BE176" s="179">
        <f>IF(N176="základní",J176,0)</f>
        <v>0</v>
      </c>
      <c r="BF176" s="179">
        <f>IF(N176="snížená",J176,0)</f>
        <v>0</v>
      </c>
      <c r="BG176" s="179">
        <f>IF(N176="zákl. přenesená",J176,0)</f>
        <v>0</v>
      </c>
      <c r="BH176" s="179">
        <f>IF(N176="sníž. přenesená",J176,0)</f>
        <v>0</v>
      </c>
      <c r="BI176" s="179">
        <f>IF(N176="nulová",J176,0)</f>
        <v>0</v>
      </c>
      <c r="BJ176" s="18" t="s">
        <v>86</v>
      </c>
      <c r="BK176" s="179">
        <f>ROUND(I176*H176,2)</f>
        <v>0</v>
      </c>
      <c r="BL176" s="18" t="s">
        <v>192</v>
      </c>
      <c r="BM176" s="178" t="s">
        <v>766</v>
      </c>
    </row>
    <row r="177" spans="1:65" s="2" customFormat="1" ht="24.2" customHeight="1">
      <c r="A177" s="33"/>
      <c r="B177" s="166"/>
      <c r="C177" s="200" t="s">
        <v>320</v>
      </c>
      <c r="D177" s="200" t="s">
        <v>213</v>
      </c>
      <c r="E177" s="201" t="s">
        <v>767</v>
      </c>
      <c r="F177" s="202" t="s">
        <v>768</v>
      </c>
      <c r="G177" s="203" t="s">
        <v>327</v>
      </c>
      <c r="H177" s="204">
        <v>15</v>
      </c>
      <c r="I177" s="205"/>
      <c r="J177" s="206">
        <f>ROUND(I177*H177,2)</f>
        <v>0</v>
      </c>
      <c r="K177" s="202" t="s">
        <v>191</v>
      </c>
      <c r="L177" s="207"/>
      <c r="M177" s="208" t="s">
        <v>1</v>
      </c>
      <c r="N177" s="209" t="s">
        <v>44</v>
      </c>
      <c r="O177" s="59"/>
      <c r="P177" s="176">
        <f>O177*H177</f>
        <v>0</v>
      </c>
      <c r="Q177" s="176">
        <v>0</v>
      </c>
      <c r="R177" s="176">
        <f>Q177*H177</f>
        <v>0</v>
      </c>
      <c r="S177" s="176">
        <v>0</v>
      </c>
      <c r="T177" s="177">
        <f>S177*H177</f>
        <v>0</v>
      </c>
      <c r="U177" s="33"/>
      <c r="V177" s="33"/>
      <c r="W177" s="33"/>
      <c r="X177" s="33"/>
      <c r="Y177" s="33"/>
      <c r="Z177" s="33"/>
      <c r="AA177" s="33"/>
      <c r="AB177" s="33"/>
      <c r="AC177" s="33"/>
      <c r="AD177" s="33"/>
      <c r="AE177" s="33"/>
      <c r="AR177" s="178" t="s">
        <v>217</v>
      </c>
      <c r="AT177" s="178" t="s">
        <v>213</v>
      </c>
      <c r="AU177" s="178" t="s">
        <v>88</v>
      </c>
      <c r="AY177" s="18" t="s">
        <v>184</v>
      </c>
      <c r="BE177" s="179">
        <f>IF(N177="základní",J177,0)</f>
        <v>0</v>
      </c>
      <c r="BF177" s="179">
        <f>IF(N177="snížená",J177,0)</f>
        <v>0</v>
      </c>
      <c r="BG177" s="179">
        <f>IF(N177="zákl. přenesená",J177,0)</f>
        <v>0</v>
      </c>
      <c r="BH177" s="179">
        <f>IF(N177="sníž. přenesená",J177,0)</f>
        <v>0</v>
      </c>
      <c r="BI177" s="179">
        <f>IF(N177="nulová",J177,0)</f>
        <v>0</v>
      </c>
      <c r="BJ177" s="18" t="s">
        <v>86</v>
      </c>
      <c r="BK177" s="179">
        <f>ROUND(I177*H177,2)</f>
        <v>0</v>
      </c>
      <c r="BL177" s="18" t="s">
        <v>192</v>
      </c>
      <c r="BM177" s="178" t="s">
        <v>769</v>
      </c>
    </row>
    <row r="178" spans="1:65" s="2" customFormat="1" ht="24.2" customHeight="1">
      <c r="A178" s="33"/>
      <c r="B178" s="166"/>
      <c r="C178" s="200" t="s">
        <v>324</v>
      </c>
      <c r="D178" s="200" t="s">
        <v>213</v>
      </c>
      <c r="E178" s="201" t="s">
        <v>770</v>
      </c>
      <c r="F178" s="202" t="s">
        <v>771</v>
      </c>
      <c r="G178" s="203" t="s">
        <v>200</v>
      </c>
      <c r="H178" s="204">
        <v>60</v>
      </c>
      <c r="I178" s="205"/>
      <c r="J178" s="206">
        <f>ROUND(I178*H178,2)</f>
        <v>0</v>
      </c>
      <c r="K178" s="202" t="s">
        <v>191</v>
      </c>
      <c r="L178" s="207"/>
      <c r="M178" s="208" t="s">
        <v>1</v>
      </c>
      <c r="N178" s="209" t="s">
        <v>44</v>
      </c>
      <c r="O178" s="59"/>
      <c r="P178" s="176">
        <f>O178*H178</f>
        <v>0</v>
      </c>
      <c r="Q178" s="176">
        <v>0</v>
      </c>
      <c r="R178" s="176">
        <f>Q178*H178</f>
        <v>0</v>
      </c>
      <c r="S178" s="176">
        <v>0</v>
      </c>
      <c r="T178" s="177">
        <f>S178*H178</f>
        <v>0</v>
      </c>
      <c r="U178" s="33"/>
      <c r="V178" s="33"/>
      <c r="W178" s="33"/>
      <c r="X178" s="33"/>
      <c r="Y178" s="33"/>
      <c r="Z178" s="33"/>
      <c r="AA178" s="33"/>
      <c r="AB178" s="33"/>
      <c r="AC178" s="33"/>
      <c r="AD178" s="33"/>
      <c r="AE178" s="33"/>
      <c r="AR178" s="178" t="s">
        <v>217</v>
      </c>
      <c r="AT178" s="178" t="s">
        <v>213</v>
      </c>
      <c r="AU178" s="178" t="s">
        <v>88</v>
      </c>
      <c r="AY178" s="18" t="s">
        <v>184</v>
      </c>
      <c r="BE178" s="179">
        <f>IF(N178="základní",J178,0)</f>
        <v>0</v>
      </c>
      <c r="BF178" s="179">
        <f>IF(N178="snížená",J178,0)</f>
        <v>0</v>
      </c>
      <c r="BG178" s="179">
        <f>IF(N178="zákl. přenesená",J178,0)</f>
        <v>0</v>
      </c>
      <c r="BH178" s="179">
        <f>IF(N178="sníž. přenesená",J178,0)</f>
        <v>0</v>
      </c>
      <c r="BI178" s="179">
        <f>IF(N178="nulová",J178,0)</f>
        <v>0</v>
      </c>
      <c r="BJ178" s="18" t="s">
        <v>86</v>
      </c>
      <c r="BK178" s="179">
        <f>ROUND(I178*H178,2)</f>
        <v>0</v>
      </c>
      <c r="BL178" s="18" t="s">
        <v>192</v>
      </c>
      <c r="BM178" s="178" t="s">
        <v>772</v>
      </c>
    </row>
    <row r="179" spans="1:65" s="13" customFormat="1" ht="11.25">
      <c r="B179" s="184"/>
      <c r="D179" s="180" t="s">
        <v>196</v>
      </c>
      <c r="E179" s="185" t="s">
        <v>1</v>
      </c>
      <c r="F179" s="186" t="s">
        <v>773</v>
      </c>
      <c r="H179" s="187">
        <v>60</v>
      </c>
      <c r="I179" s="188"/>
      <c r="L179" s="184"/>
      <c r="M179" s="189"/>
      <c r="N179" s="190"/>
      <c r="O179" s="190"/>
      <c r="P179" s="190"/>
      <c r="Q179" s="190"/>
      <c r="R179" s="190"/>
      <c r="S179" s="190"/>
      <c r="T179" s="191"/>
      <c r="AT179" s="185" t="s">
        <v>196</v>
      </c>
      <c r="AU179" s="185" t="s">
        <v>88</v>
      </c>
      <c r="AV179" s="13" t="s">
        <v>88</v>
      </c>
      <c r="AW179" s="13" t="s">
        <v>36</v>
      </c>
      <c r="AX179" s="13" t="s">
        <v>86</v>
      </c>
      <c r="AY179" s="185" t="s">
        <v>184</v>
      </c>
    </row>
    <row r="180" spans="1:65" s="2" customFormat="1" ht="24.2" customHeight="1">
      <c r="A180" s="33"/>
      <c r="B180" s="166"/>
      <c r="C180" s="200" t="s">
        <v>331</v>
      </c>
      <c r="D180" s="200" t="s">
        <v>213</v>
      </c>
      <c r="E180" s="201" t="s">
        <v>774</v>
      </c>
      <c r="F180" s="202" t="s">
        <v>775</v>
      </c>
      <c r="G180" s="203" t="s">
        <v>216</v>
      </c>
      <c r="H180" s="204">
        <v>1.56</v>
      </c>
      <c r="I180" s="205"/>
      <c r="J180" s="206">
        <f>ROUND(I180*H180,2)</f>
        <v>0</v>
      </c>
      <c r="K180" s="202" t="s">
        <v>191</v>
      </c>
      <c r="L180" s="207"/>
      <c r="M180" s="208" t="s">
        <v>1</v>
      </c>
      <c r="N180" s="209" t="s">
        <v>44</v>
      </c>
      <c r="O180" s="59"/>
      <c r="P180" s="176">
        <f>O180*H180</f>
        <v>0</v>
      </c>
      <c r="Q180" s="176">
        <v>1</v>
      </c>
      <c r="R180" s="176">
        <f>Q180*H180</f>
        <v>1.56</v>
      </c>
      <c r="S180" s="176">
        <v>0</v>
      </c>
      <c r="T180" s="177">
        <f>S180*H180</f>
        <v>0</v>
      </c>
      <c r="U180" s="33"/>
      <c r="V180" s="33"/>
      <c r="W180" s="33"/>
      <c r="X180" s="33"/>
      <c r="Y180" s="33"/>
      <c r="Z180" s="33"/>
      <c r="AA180" s="33"/>
      <c r="AB180" s="33"/>
      <c r="AC180" s="33"/>
      <c r="AD180" s="33"/>
      <c r="AE180" s="33"/>
      <c r="AR180" s="178" t="s">
        <v>217</v>
      </c>
      <c r="AT180" s="178" t="s">
        <v>213</v>
      </c>
      <c r="AU180" s="178" t="s">
        <v>88</v>
      </c>
      <c r="AY180" s="18" t="s">
        <v>184</v>
      </c>
      <c r="BE180" s="179">
        <f>IF(N180="základní",J180,0)</f>
        <v>0</v>
      </c>
      <c r="BF180" s="179">
        <f>IF(N180="snížená",J180,0)</f>
        <v>0</v>
      </c>
      <c r="BG180" s="179">
        <f>IF(N180="zákl. přenesená",J180,0)</f>
        <v>0</v>
      </c>
      <c r="BH180" s="179">
        <f>IF(N180="sníž. přenesená",J180,0)</f>
        <v>0</v>
      </c>
      <c r="BI180" s="179">
        <f>IF(N180="nulová",J180,0)</f>
        <v>0</v>
      </c>
      <c r="BJ180" s="18" t="s">
        <v>86</v>
      </c>
      <c r="BK180" s="179">
        <f>ROUND(I180*H180,2)</f>
        <v>0</v>
      </c>
      <c r="BL180" s="18" t="s">
        <v>192</v>
      </c>
      <c r="BM180" s="178" t="s">
        <v>776</v>
      </c>
    </row>
    <row r="181" spans="1:65" s="13" customFormat="1" ht="11.25">
      <c r="B181" s="184"/>
      <c r="D181" s="180" t="s">
        <v>196</v>
      </c>
      <c r="E181" s="185" t="s">
        <v>1</v>
      </c>
      <c r="F181" s="186" t="s">
        <v>777</v>
      </c>
      <c r="H181" s="187">
        <v>1.56</v>
      </c>
      <c r="I181" s="188"/>
      <c r="L181" s="184"/>
      <c r="M181" s="189"/>
      <c r="N181" s="190"/>
      <c r="O181" s="190"/>
      <c r="P181" s="190"/>
      <c r="Q181" s="190"/>
      <c r="R181" s="190"/>
      <c r="S181" s="190"/>
      <c r="T181" s="191"/>
      <c r="AT181" s="185" t="s">
        <v>196</v>
      </c>
      <c r="AU181" s="185" t="s">
        <v>88</v>
      </c>
      <c r="AV181" s="13" t="s">
        <v>88</v>
      </c>
      <c r="AW181" s="13" t="s">
        <v>36</v>
      </c>
      <c r="AX181" s="13" t="s">
        <v>86</v>
      </c>
      <c r="AY181" s="185" t="s">
        <v>184</v>
      </c>
    </row>
    <row r="182" spans="1:65" s="2" customFormat="1" ht="24.2" customHeight="1">
      <c r="A182" s="33"/>
      <c r="B182" s="166"/>
      <c r="C182" s="200" t="s">
        <v>335</v>
      </c>
      <c r="D182" s="200" t="s">
        <v>213</v>
      </c>
      <c r="E182" s="201" t="s">
        <v>778</v>
      </c>
      <c r="F182" s="202" t="s">
        <v>779</v>
      </c>
      <c r="G182" s="203" t="s">
        <v>216</v>
      </c>
      <c r="H182" s="204">
        <v>11.52</v>
      </c>
      <c r="I182" s="205"/>
      <c r="J182" s="206">
        <f>ROUND(I182*H182,2)</f>
        <v>0</v>
      </c>
      <c r="K182" s="202" t="s">
        <v>191</v>
      </c>
      <c r="L182" s="207"/>
      <c r="M182" s="208" t="s">
        <v>1</v>
      </c>
      <c r="N182" s="209" t="s">
        <v>44</v>
      </c>
      <c r="O182" s="59"/>
      <c r="P182" s="176">
        <f>O182*H182</f>
        <v>0</v>
      </c>
      <c r="Q182" s="176">
        <v>1</v>
      </c>
      <c r="R182" s="176">
        <f>Q182*H182</f>
        <v>11.52</v>
      </c>
      <c r="S182" s="176">
        <v>0</v>
      </c>
      <c r="T182" s="177">
        <f>S182*H182</f>
        <v>0</v>
      </c>
      <c r="U182" s="33"/>
      <c r="V182" s="33"/>
      <c r="W182" s="33"/>
      <c r="X182" s="33"/>
      <c r="Y182" s="33"/>
      <c r="Z182" s="33"/>
      <c r="AA182" s="33"/>
      <c r="AB182" s="33"/>
      <c r="AC182" s="33"/>
      <c r="AD182" s="33"/>
      <c r="AE182" s="33"/>
      <c r="AR182" s="178" t="s">
        <v>217</v>
      </c>
      <c r="AT182" s="178" t="s">
        <v>213</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780</v>
      </c>
    </row>
    <row r="183" spans="1:65" s="13" customFormat="1" ht="11.25">
      <c r="B183" s="184"/>
      <c r="D183" s="180" t="s">
        <v>196</v>
      </c>
      <c r="E183" s="185" t="s">
        <v>1</v>
      </c>
      <c r="F183" s="186" t="s">
        <v>781</v>
      </c>
      <c r="H183" s="187">
        <v>7.2</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3" customFormat="1" ht="11.25">
      <c r="B184" s="184"/>
      <c r="D184" s="180" t="s">
        <v>196</v>
      </c>
      <c r="E184" s="185" t="s">
        <v>1</v>
      </c>
      <c r="F184" s="186" t="s">
        <v>782</v>
      </c>
      <c r="H184" s="187">
        <v>4.32</v>
      </c>
      <c r="I184" s="188"/>
      <c r="L184" s="184"/>
      <c r="M184" s="189"/>
      <c r="N184" s="190"/>
      <c r="O184" s="190"/>
      <c r="P184" s="190"/>
      <c r="Q184" s="190"/>
      <c r="R184" s="190"/>
      <c r="S184" s="190"/>
      <c r="T184" s="191"/>
      <c r="AT184" s="185" t="s">
        <v>196</v>
      </c>
      <c r="AU184" s="185" t="s">
        <v>88</v>
      </c>
      <c r="AV184" s="13" t="s">
        <v>88</v>
      </c>
      <c r="AW184" s="13" t="s">
        <v>36</v>
      </c>
      <c r="AX184" s="13" t="s">
        <v>79</v>
      </c>
      <c r="AY184" s="185" t="s">
        <v>184</v>
      </c>
    </row>
    <row r="185" spans="1:65" s="14" customFormat="1" ht="11.25">
      <c r="B185" s="192"/>
      <c r="D185" s="180" t="s">
        <v>196</v>
      </c>
      <c r="E185" s="193" t="s">
        <v>1</v>
      </c>
      <c r="F185" s="194" t="s">
        <v>212</v>
      </c>
      <c r="H185" s="195">
        <v>11.52</v>
      </c>
      <c r="I185" s="196"/>
      <c r="L185" s="192"/>
      <c r="M185" s="197"/>
      <c r="N185" s="198"/>
      <c r="O185" s="198"/>
      <c r="P185" s="198"/>
      <c r="Q185" s="198"/>
      <c r="R185" s="198"/>
      <c r="S185" s="198"/>
      <c r="T185" s="199"/>
      <c r="AT185" s="193" t="s">
        <v>196</v>
      </c>
      <c r="AU185" s="193" t="s">
        <v>88</v>
      </c>
      <c r="AV185" s="14" t="s">
        <v>192</v>
      </c>
      <c r="AW185" s="14" t="s">
        <v>36</v>
      </c>
      <c r="AX185" s="14" t="s">
        <v>86</v>
      </c>
      <c r="AY185" s="193" t="s">
        <v>184</v>
      </c>
    </row>
    <row r="186" spans="1:65" s="2" customFormat="1" ht="24.2" customHeight="1">
      <c r="A186" s="33"/>
      <c r="B186" s="166"/>
      <c r="C186" s="167" t="s">
        <v>340</v>
      </c>
      <c r="D186" s="167" t="s">
        <v>187</v>
      </c>
      <c r="E186" s="168" t="s">
        <v>783</v>
      </c>
      <c r="F186" s="169" t="s">
        <v>784</v>
      </c>
      <c r="G186" s="170" t="s">
        <v>286</v>
      </c>
      <c r="H186" s="171">
        <v>1</v>
      </c>
      <c r="I186" s="172"/>
      <c r="J186" s="173">
        <f>ROUND(I186*H186,2)</f>
        <v>0</v>
      </c>
      <c r="K186" s="169" t="s">
        <v>191</v>
      </c>
      <c r="L186" s="34"/>
      <c r="M186" s="174" t="s">
        <v>1</v>
      </c>
      <c r="N186" s="175" t="s">
        <v>44</v>
      </c>
      <c r="O186" s="59"/>
      <c r="P186" s="176">
        <f>O186*H186</f>
        <v>0</v>
      </c>
      <c r="Q186" s="176">
        <v>0</v>
      </c>
      <c r="R186" s="176">
        <f>Q186*H186</f>
        <v>0</v>
      </c>
      <c r="S186" s="176">
        <v>0</v>
      </c>
      <c r="T186" s="177">
        <f>S186*H186</f>
        <v>0</v>
      </c>
      <c r="U186" s="33"/>
      <c r="V186" s="33"/>
      <c r="W186" s="33"/>
      <c r="X186" s="33"/>
      <c r="Y186" s="33"/>
      <c r="Z186" s="33"/>
      <c r="AA186" s="33"/>
      <c r="AB186" s="33"/>
      <c r="AC186" s="33"/>
      <c r="AD186" s="33"/>
      <c r="AE186" s="33"/>
      <c r="AR186" s="178" t="s">
        <v>192</v>
      </c>
      <c r="AT186" s="178" t="s">
        <v>187</v>
      </c>
      <c r="AU186" s="178" t="s">
        <v>88</v>
      </c>
      <c r="AY186" s="18" t="s">
        <v>184</v>
      </c>
      <c r="BE186" s="179">
        <f>IF(N186="základní",J186,0)</f>
        <v>0</v>
      </c>
      <c r="BF186" s="179">
        <f>IF(N186="snížená",J186,0)</f>
        <v>0</v>
      </c>
      <c r="BG186" s="179">
        <f>IF(N186="zákl. přenesená",J186,0)</f>
        <v>0</v>
      </c>
      <c r="BH186" s="179">
        <f>IF(N186="sníž. přenesená",J186,0)</f>
        <v>0</v>
      </c>
      <c r="BI186" s="179">
        <f>IF(N186="nulová",J186,0)</f>
        <v>0</v>
      </c>
      <c r="BJ186" s="18" t="s">
        <v>86</v>
      </c>
      <c r="BK186" s="179">
        <f>ROUND(I186*H186,2)</f>
        <v>0</v>
      </c>
      <c r="BL186" s="18" t="s">
        <v>192</v>
      </c>
      <c r="BM186" s="178" t="s">
        <v>785</v>
      </c>
    </row>
    <row r="187" spans="1:65" s="2" customFormat="1" ht="24.2" customHeight="1">
      <c r="A187" s="33"/>
      <c r="B187" s="166"/>
      <c r="C187" s="200" t="s">
        <v>347</v>
      </c>
      <c r="D187" s="200" t="s">
        <v>213</v>
      </c>
      <c r="E187" s="201" t="s">
        <v>786</v>
      </c>
      <c r="F187" s="202" t="s">
        <v>787</v>
      </c>
      <c r="G187" s="203" t="s">
        <v>286</v>
      </c>
      <c r="H187" s="204">
        <v>1</v>
      </c>
      <c r="I187" s="205"/>
      <c r="J187" s="206">
        <f>ROUND(I187*H187,2)</f>
        <v>0</v>
      </c>
      <c r="K187" s="202" t="s">
        <v>191</v>
      </c>
      <c r="L187" s="207"/>
      <c r="M187" s="208" t="s">
        <v>1</v>
      </c>
      <c r="N187" s="209" t="s">
        <v>44</v>
      </c>
      <c r="O187" s="59"/>
      <c r="P187" s="176">
        <f>O187*H187</f>
        <v>0</v>
      </c>
      <c r="Q187" s="176">
        <v>0</v>
      </c>
      <c r="R187" s="176">
        <f>Q187*H187</f>
        <v>0</v>
      </c>
      <c r="S187" s="176">
        <v>0</v>
      </c>
      <c r="T187" s="177">
        <f>S187*H187</f>
        <v>0</v>
      </c>
      <c r="U187" s="33"/>
      <c r="V187" s="33"/>
      <c r="W187" s="33"/>
      <c r="X187" s="33"/>
      <c r="Y187" s="33"/>
      <c r="Z187" s="33"/>
      <c r="AA187" s="33"/>
      <c r="AB187" s="33"/>
      <c r="AC187" s="33"/>
      <c r="AD187" s="33"/>
      <c r="AE187" s="33"/>
      <c r="AR187" s="178" t="s">
        <v>217</v>
      </c>
      <c r="AT187" s="178" t="s">
        <v>213</v>
      </c>
      <c r="AU187" s="178" t="s">
        <v>88</v>
      </c>
      <c r="AY187" s="18" t="s">
        <v>184</v>
      </c>
      <c r="BE187" s="179">
        <f>IF(N187="základní",J187,0)</f>
        <v>0</v>
      </c>
      <c r="BF187" s="179">
        <f>IF(N187="snížená",J187,0)</f>
        <v>0</v>
      </c>
      <c r="BG187" s="179">
        <f>IF(N187="zákl. přenesená",J187,0)</f>
        <v>0</v>
      </c>
      <c r="BH187" s="179">
        <f>IF(N187="sníž. přenesená",J187,0)</f>
        <v>0</v>
      </c>
      <c r="BI187" s="179">
        <f>IF(N187="nulová",J187,0)</f>
        <v>0</v>
      </c>
      <c r="BJ187" s="18" t="s">
        <v>86</v>
      </c>
      <c r="BK187" s="179">
        <f>ROUND(I187*H187,2)</f>
        <v>0</v>
      </c>
      <c r="BL187" s="18" t="s">
        <v>192</v>
      </c>
      <c r="BM187" s="178" t="s">
        <v>788</v>
      </c>
    </row>
    <row r="188" spans="1:65" s="2" customFormat="1" ht="24.2" customHeight="1">
      <c r="A188" s="33"/>
      <c r="B188" s="166"/>
      <c r="C188" s="200" t="s">
        <v>354</v>
      </c>
      <c r="D188" s="200" t="s">
        <v>213</v>
      </c>
      <c r="E188" s="201" t="s">
        <v>789</v>
      </c>
      <c r="F188" s="202" t="s">
        <v>790</v>
      </c>
      <c r="G188" s="203" t="s">
        <v>286</v>
      </c>
      <c r="H188" s="204">
        <v>1</v>
      </c>
      <c r="I188" s="205"/>
      <c r="J188" s="206">
        <f>ROUND(I188*H188,2)</f>
        <v>0</v>
      </c>
      <c r="K188" s="202" t="s">
        <v>191</v>
      </c>
      <c r="L188" s="207"/>
      <c r="M188" s="208" t="s">
        <v>1</v>
      </c>
      <c r="N188" s="209" t="s">
        <v>44</v>
      </c>
      <c r="O188" s="59"/>
      <c r="P188" s="176">
        <f>O188*H188</f>
        <v>0</v>
      </c>
      <c r="Q188" s="176">
        <v>0</v>
      </c>
      <c r="R188" s="176">
        <f>Q188*H188</f>
        <v>0</v>
      </c>
      <c r="S188" s="176">
        <v>0</v>
      </c>
      <c r="T188" s="177">
        <f>S188*H188</f>
        <v>0</v>
      </c>
      <c r="U188" s="33"/>
      <c r="V188" s="33"/>
      <c r="W188" s="33"/>
      <c r="X188" s="33"/>
      <c r="Y188" s="33"/>
      <c r="Z188" s="33"/>
      <c r="AA188" s="33"/>
      <c r="AB188" s="33"/>
      <c r="AC188" s="33"/>
      <c r="AD188" s="33"/>
      <c r="AE188" s="33"/>
      <c r="AR188" s="178" t="s">
        <v>217</v>
      </c>
      <c r="AT188" s="178" t="s">
        <v>213</v>
      </c>
      <c r="AU188" s="178" t="s">
        <v>88</v>
      </c>
      <c r="AY188" s="18" t="s">
        <v>184</v>
      </c>
      <c r="BE188" s="179">
        <f>IF(N188="základní",J188,0)</f>
        <v>0</v>
      </c>
      <c r="BF188" s="179">
        <f>IF(N188="snížená",J188,0)</f>
        <v>0</v>
      </c>
      <c r="BG188" s="179">
        <f>IF(N188="zákl. přenesená",J188,0)</f>
        <v>0</v>
      </c>
      <c r="BH188" s="179">
        <f>IF(N188="sníž. přenesená",J188,0)</f>
        <v>0</v>
      </c>
      <c r="BI188" s="179">
        <f>IF(N188="nulová",J188,0)</f>
        <v>0</v>
      </c>
      <c r="BJ188" s="18" t="s">
        <v>86</v>
      </c>
      <c r="BK188" s="179">
        <f>ROUND(I188*H188,2)</f>
        <v>0</v>
      </c>
      <c r="BL188" s="18" t="s">
        <v>192</v>
      </c>
      <c r="BM188" s="178" t="s">
        <v>791</v>
      </c>
    </row>
    <row r="189" spans="1:65" s="2" customFormat="1" ht="24.2" customHeight="1">
      <c r="A189" s="33"/>
      <c r="B189" s="166"/>
      <c r="C189" s="200" t="s">
        <v>359</v>
      </c>
      <c r="D189" s="200" t="s">
        <v>213</v>
      </c>
      <c r="E189" s="201" t="s">
        <v>792</v>
      </c>
      <c r="F189" s="202" t="s">
        <v>793</v>
      </c>
      <c r="G189" s="203" t="s">
        <v>286</v>
      </c>
      <c r="H189" s="204">
        <v>1</v>
      </c>
      <c r="I189" s="205"/>
      <c r="J189" s="206">
        <f>ROUND(I189*H189,2)</f>
        <v>0</v>
      </c>
      <c r="K189" s="202" t="s">
        <v>191</v>
      </c>
      <c r="L189" s="207"/>
      <c r="M189" s="208" t="s">
        <v>1</v>
      </c>
      <c r="N189" s="209" t="s">
        <v>44</v>
      </c>
      <c r="O189" s="59"/>
      <c r="P189" s="176">
        <f>O189*H189</f>
        <v>0</v>
      </c>
      <c r="Q189" s="176">
        <v>0</v>
      </c>
      <c r="R189" s="176">
        <f>Q189*H189</f>
        <v>0</v>
      </c>
      <c r="S189" s="176">
        <v>0</v>
      </c>
      <c r="T189" s="177">
        <f>S189*H189</f>
        <v>0</v>
      </c>
      <c r="U189" s="33"/>
      <c r="V189" s="33"/>
      <c r="W189" s="33"/>
      <c r="X189" s="33"/>
      <c r="Y189" s="33"/>
      <c r="Z189" s="33"/>
      <c r="AA189" s="33"/>
      <c r="AB189" s="33"/>
      <c r="AC189" s="33"/>
      <c r="AD189" s="33"/>
      <c r="AE189" s="33"/>
      <c r="AR189" s="178" t="s">
        <v>217</v>
      </c>
      <c r="AT189" s="178" t="s">
        <v>213</v>
      </c>
      <c r="AU189" s="178" t="s">
        <v>88</v>
      </c>
      <c r="AY189" s="18" t="s">
        <v>184</v>
      </c>
      <c r="BE189" s="179">
        <f>IF(N189="základní",J189,0)</f>
        <v>0</v>
      </c>
      <c r="BF189" s="179">
        <f>IF(N189="snížená",J189,0)</f>
        <v>0</v>
      </c>
      <c r="BG189" s="179">
        <f>IF(N189="zákl. přenesená",J189,0)</f>
        <v>0</v>
      </c>
      <c r="BH189" s="179">
        <f>IF(N189="sníž. přenesená",J189,0)</f>
        <v>0</v>
      </c>
      <c r="BI189" s="179">
        <f>IF(N189="nulová",J189,0)</f>
        <v>0</v>
      </c>
      <c r="BJ189" s="18" t="s">
        <v>86</v>
      </c>
      <c r="BK189" s="179">
        <f>ROUND(I189*H189,2)</f>
        <v>0</v>
      </c>
      <c r="BL189" s="18" t="s">
        <v>192</v>
      </c>
      <c r="BM189" s="178" t="s">
        <v>794</v>
      </c>
    </row>
    <row r="190" spans="1:65" s="2" customFormat="1" ht="24.2" customHeight="1">
      <c r="A190" s="33"/>
      <c r="B190" s="166"/>
      <c r="C190" s="167" t="s">
        <v>363</v>
      </c>
      <c r="D190" s="167" t="s">
        <v>187</v>
      </c>
      <c r="E190" s="168" t="s">
        <v>795</v>
      </c>
      <c r="F190" s="169" t="s">
        <v>796</v>
      </c>
      <c r="G190" s="170" t="s">
        <v>327</v>
      </c>
      <c r="H190" s="171">
        <v>4.5</v>
      </c>
      <c r="I190" s="172"/>
      <c r="J190" s="173">
        <f>ROUND(I190*H190,2)</f>
        <v>0</v>
      </c>
      <c r="K190" s="169" t="s">
        <v>191</v>
      </c>
      <c r="L190" s="34"/>
      <c r="M190" s="174" t="s">
        <v>1</v>
      </c>
      <c r="N190" s="175" t="s">
        <v>44</v>
      </c>
      <c r="O190" s="59"/>
      <c r="P190" s="176">
        <f>O190*H190</f>
        <v>0</v>
      </c>
      <c r="Q190" s="176">
        <v>0</v>
      </c>
      <c r="R190" s="176">
        <f>Q190*H190</f>
        <v>0</v>
      </c>
      <c r="S190" s="176">
        <v>0</v>
      </c>
      <c r="T190" s="177">
        <f>S190*H190</f>
        <v>0</v>
      </c>
      <c r="U190" s="33"/>
      <c r="V190" s="33"/>
      <c r="W190" s="33"/>
      <c r="X190" s="33"/>
      <c r="Y190" s="33"/>
      <c r="Z190" s="33"/>
      <c r="AA190" s="33"/>
      <c r="AB190" s="33"/>
      <c r="AC190" s="33"/>
      <c r="AD190" s="33"/>
      <c r="AE190" s="33"/>
      <c r="AR190" s="178" t="s">
        <v>192</v>
      </c>
      <c r="AT190" s="178" t="s">
        <v>187</v>
      </c>
      <c r="AU190" s="178" t="s">
        <v>88</v>
      </c>
      <c r="AY190" s="18" t="s">
        <v>184</v>
      </c>
      <c r="BE190" s="179">
        <f>IF(N190="základní",J190,0)</f>
        <v>0</v>
      </c>
      <c r="BF190" s="179">
        <f>IF(N190="snížená",J190,0)</f>
        <v>0</v>
      </c>
      <c r="BG190" s="179">
        <f>IF(N190="zákl. přenesená",J190,0)</f>
        <v>0</v>
      </c>
      <c r="BH190" s="179">
        <f>IF(N190="sníž. přenesená",J190,0)</f>
        <v>0</v>
      </c>
      <c r="BI190" s="179">
        <f>IF(N190="nulová",J190,0)</f>
        <v>0</v>
      </c>
      <c r="BJ190" s="18" t="s">
        <v>86</v>
      </c>
      <c r="BK190" s="179">
        <f>ROUND(I190*H190,2)</f>
        <v>0</v>
      </c>
      <c r="BL190" s="18" t="s">
        <v>192</v>
      </c>
      <c r="BM190" s="178" t="s">
        <v>797</v>
      </c>
    </row>
    <row r="191" spans="1:65" s="13" customFormat="1" ht="11.25">
      <c r="B191" s="184"/>
      <c r="D191" s="180" t="s">
        <v>196</v>
      </c>
      <c r="E191" s="185" t="s">
        <v>1</v>
      </c>
      <c r="F191" s="186" t="s">
        <v>798</v>
      </c>
      <c r="H191" s="187">
        <v>4.5</v>
      </c>
      <c r="I191" s="188"/>
      <c r="L191" s="184"/>
      <c r="M191" s="189"/>
      <c r="N191" s="190"/>
      <c r="O191" s="190"/>
      <c r="P191" s="190"/>
      <c r="Q191" s="190"/>
      <c r="R191" s="190"/>
      <c r="S191" s="190"/>
      <c r="T191" s="191"/>
      <c r="AT191" s="185" t="s">
        <v>196</v>
      </c>
      <c r="AU191" s="185" t="s">
        <v>88</v>
      </c>
      <c r="AV191" s="13" t="s">
        <v>88</v>
      </c>
      <c r="AW191" s="13" t="s">
        <v>36</v>
      </c>
      <c r="AX191" s="13" t="s">
        <v>86</v>
      </c>
      <c r="AY191" s="185" t="s">
        <v>184</v>
      </c>
    </row>
    <row r="192" spans="1:65" s="2" customFormat="1" ht="24.2" customHeight="1">
      <c r="A192" s="33"/>
      <c r="B192" s="166"/>
      <c r="C192" s="200" t="s">
        <v>367</v>
      </c>
      <c r="D192" s="200" t="s">
        <v>213</v>
      </c>
      <c r="E192" s="201" t="s">
        <v>799</v>
      </c>
      <c r="F192" s="202" t="s">
        <v>800</v>
      </c>
      <c r="G192" s="203" t="s">
        <v>327</v>
      </c>
      <c r="H192" s="204">
        <v>4.5</v>
      </c>
      <c r="I192" s="205"/>
      <c r="J192" s="206">
        <f>ROUND(I192*H192,2)</f>
        <v>0</v>
      </c>
      <c r="K192" s="202" t="s">
        <v>191</v>
      </c>
      <c r="L192" s="207"/>
      <c r="M192" s="208" t="s">
        <v>1</v>
      </c>
      <c r="N192" s="209" t="s">
        <v>44</v>
      </c>
      <c r="O192" s="59"/>
      <c r="P192" s="176">
        <f>O192*H192</f>
        <v>0</v>
      </c>
      <c r="Q192" s="176">
        <v>4.1799999999999997E-3</v>
      </c>
      <c r="R192" s="176">
        <f>Q192*H192</f>
        <v>1.881E-2</v>
      </c>
      <c r="S192" s="176">
        <v>0</v>
      </c>
      <c r="T192" s="177">
        <f>S192*H192</f>
        <v>0</v>
      </c>
      <c r="U192" s="33"/>
      <c r="V192" s="33"/>
      <c r="W192" s="33"/>
      <c r="X192" s="33"/>
      <c r="Y192" s="33"/>
      <c r="Z192" s="33"/>
      <c r="AA192" s="33"/>
      <c r="AB192" s="33"/>
      <c r="AC192" s="33"/>
      <c r="AD192" s="33"/>
      <c r="AE192" s="33"/>
      <c r="AR192" s="178" t="s">
        <v>217</v>
      </c>
      <c r="AT192" s="178" t="s">
        <v>213</v>
      </c>
      <c r="AU192" s="178" t="s">
        <v>88</v>
      </c>
      <c r="AY192" s="18" t="s">
        <v>184</v>
      </c>
      <c r="BE192" s="179">
        <f>IF(N192="základní",J192,0)</f>
        <v>0</v>
      </c>
      <c r="BF192" s="179">
        <f>IF(N192="snížená",J192,0)</f>
        <v>0</v>
      </c>
      <c r="BG192" s="179">
        <f>IF(N192="zákl. přenesená",J192,0)</f>
        <v>0</v>
      </c>
      <c r="BH192" s="179">
        <f>IF(N192="sníž. přenesená",J192,0)</f>
        <v>0</v>
      </c>
      <c r="BI192" s="179">
        <f>IF(N192="nulová",J192,0)</f>
        <v>0</v>
      </c>
      <c r="BJ192" s="18" t="s">
        <v>86</v>
      </c>
      <c r="BK192" s="179">
        <f>ROUND(I192*H192,2)</f>
        <v>0</v>
      </c>
      <c r="BL192" s="18" t="s">
        <v>192</v>
      </c>
      <c r="BM192" s="178" t="s">
        <v>801</v>
      </c>
    </row>
    <row r="193" spans="1:65" s="2" customFormat="1" ht="24.2" customHeight="1">
      <c r="A193" s="33"/>
      <c r="B193" s="166"/>
      <c r="C193" s="167" t="s">
        <v>374</v>
      </c>
      <c r="D193" s="167" t="s">
        <v>187</v>
      </c>
      <c r="E193" s="168" t="s">
        <v>802</v>
      </c>
      <c r="F193" s="169" t="s">
        <v>803</v>
      </c>
      <c r="G193" s="170" t="s">
        <v>200</v>
      </c>
      <c r="H193" s="171">
        <v>104.922</v>
      </c>
      <c r="I193" s="172"/>
      <c r="J193" s="173">
        <f>ROUND(I193*H193,2)</f>
        <v>0</v>
      </c>
      <c r="K193" s="169" t="s">
        <v>191</v>
      </c>
      <c r="L193" s="34"/>
      <c r="M193" s="174" t="s">
        <v>1</v>
      </c>
      <c r="N193" s="175" t="s">
        <v>44</v>
      </c>
      <c r="O193" s="59"/>
      <c r="P193" s="176">
        <f>O193*H193</f>
        <v>0</v>
      </c>
      <c r="Q193" s="176">
        <v>0</v>
      </c>
      <c r="R193" s="176">
        <f>Q193*H193</f>
        <v>0</v>
      </c>
      <c r="S193" s="176">
        <v>0</v>
      </c>
      <c r="T193" s="177">
        <f>S193*H193</f>
        <v>0</v>
      </c>
      <c r="U193" s="33"/>
      <c r="V193" s="33"/>
      <c r="W193" s="33"/>
      <c r="X193" s="33"/>
      <c r="Y193" s="33"/>
      <c r="Z193" s="33"/>
      <c r="AA193" s="33"/>
      <c r="AB193" s="33"/>
      <c r="AC193" s="33"/>
      <c r="AD193" s="33"/>
      <c r="AE193" s="33"/>
      <c r="AR193" s="178" t="s">
        <v>192</v>
      </c>
      <c r="AT193" s="178" t="s">
        <v>187</v>
      </c>
      <c r="AU193" s="178" t="s">
        <v>88</v>
      </c>
      <c r="AY193" s="18" t="s">
        <v>184</v>
      </c>
      <c r="BE193" s="179">
        <f>IF(N193="základní",J193,0)</f>
        <v>0</v>
      </c>
      <c r="BF193" s="179">
        <f>IF(N193="snížená",J193,0)</f>
        <v>0</v>
      </c>
      <c r="BG193" s="179">
        <f>IF(N193="zákl. přenesená",J193,0)</f>
        <v>0</v>
      </c>
      <c r="BH193" s="179">
        <f>IF(N193="sníž. přenesená",J193,0)</f>
        <v>0</v>
      </c>
      <c r="BI193" s="179">
        <f>IF(N193="nulová",J193,0)</f>
        <v>0</v>
      </c>
      <c r="BJ193" s="18" t="s">
        <v>86</v>
      </c>
      <c r="BK193" s="179">
        <f>ROUND(I193*H193,2)</f>
        <v>0</v>
      </c>
      <c r="BL193" s="18" t="s">
        <v>192</v>
      </c>
      <c r="BM193" s="178" t="s">
        <v>804</v>
      </c>
    </row>
    <row r="194" spans="1:65" s="2" customFormat="1" ht="19.5">
      <c r="A194" s="33"/>
      <c r="B194" s="34"/>
      <c r="C194" s="33"/>
      <c r="D194" s="180" t="s">
        <v>194</v>
      </c>
      <c r="E194" s="33"/>
      <c r="F194" s="181" t="s">
        <v>805</v>
      </c>
      <c r="G194" s="33"/>
      <c r="H194" s="33"/>
      <c r="I194" s="102"/>
      <c r="J194" s="33"/>
      <c r="K194" s="33"/>
      <c r="L194" s="34"/>
      <c r="M194" s="182"/>
      <c r="N194" s="183"/>
      <c r="O194" s="59"/>
      <c r="P194" s="59"/>
      <c r="Q194" s="59"/>
      <c r="R194" s="59"/>
      <c r="S194" s="59"/>
      <c r="T194" s="60"/>
      <c r="U194" s="33"/>
      <c r="V194" s="33"/>
      <c r="W194" s="33"/>
      <c r="X194" s="33"/>
      <c r="Y194" s="33"/>
      <c r="Z194" s="33"/>
      <c r="AA194" s="33"/>
      <c r="AB194" s="33"/>
      <c r="AC194" s="33"/>
      <c r="AD194" s="33"/>
      <c r="AE194" s="33"/>
      <c r="AT194" s="18" t="s">
        <v>194</v>
      </c>
      <c r="AU194" s="18" t="s">
        <v>88</v>
      </c>
    </row>
    <row r="195" spans="1:65" s="13" customFormat="1" ht="11.25">
      <c r="B195" s="184"/>
      <c r="D195" s="180" t="s">
        <v>196</v>
      </c>
      <c r="E195" s="185" t="s">
        <v>1</v>
      </c>
      <c r="F195" s="186" t="s">
        <v>806</v>
      </c>
      <c r="H195" s="187">
        <v>104.922</v>
      </c>
      <c r="I195" s="188"/>
      <c r="L195" s="184"/>
      <c r="M195" s="189"/>
      <c r="N195" s="190"/>
      <c r="O195" s="190"/>
      <c r="P195" s="190"/>
      <c r="Q195" s="190"/>
      <c r="R195" s="190"/>
      <c r="S195" s="190"/>
      <c r="T195" s="191"/>
      <c r="AT195" s="185" t="s">
        <v>196</v>
      </c>
      <c r="AU195" s="185" t="s">
        <v>88</v>
      </c>
      <c r="AV195" s="13" t="s">
        <v>88</v>
      </c>
      <c r="AW195" s="13" t="s">
        <v>36</v>
      </c>
      <c r="AX195" s="13" t="s">
        <v>86</v>
      </c>
      <c r="AY195" s="185" t="s">
        <v>184</v>
      </c>
    </row>
    <row r="196" spans="1:65" s="2" customFormat="1" ht="14.45" customHeight="1">
      <c r="A196" s="33"/>
      <c r="B196" s="166"/>
      <c r="C196" s="200" t="s">
        <v>379</v>
      </c>
      <c r="D196" s="200" t="s">
        <v>213</v>
      </c>
      <c r="E196" s="201" t="s">
        <v>807</v>
      </c>
      <c r="F196" s="202" t="s">
        <v>808</v>
      </c>
      <c r="G196" s="203" t="s">
        <v>216</v>
      </c>
      <c r="H196" s="204">
        <v>210.83799999999999</v>
      </c>
      <c r="I196" s="205"/>
      <c r="J196" s="206">
        <f>ROUND(I196*H196,2)</f>
        <v>0</v>
      </c>
      <c r="K196" s="202" t="s">
        <v>1</v>
      </c>
      <c r="L196" s="207"/>
      <c r="M196" s="208" t="s">
        <v>1</v>
      </c>
      <c r="N196" s="209" t="s">
        <v>44</v>
      </c>
      <c r="O196" s="59"/>
      <c r="P196" s="176">
        <f>O196*H196</f>
        <v>0</v>
      </c>
      <c r="Q196" s="176">
        <v>1</v>
      </c>
      <c r="R196" s="176">
        <f>Q196*H196</f>
        <v>210.83799999999999</v>
      </c>
      <c r="S196" s="176">
        <v>0</v>
      </c>
      <c r="T196" s="177">
        <f>S196*H196</f>
        <v>0</v>
      </c>
      <c r="U196" s="33"/>
      <c r="V196" s="33"/>
      <c r="W196" s="33"/>
      <c r="X196" s="33"/>
      <c r="Y196" s="33"/>
      <c r="Z196" s="33"/>
      <c r="AA196" s="33"/>
      <c r="AB196" s="33"/>
      <c r="AC196" s="33"/>
      <c r="AD196" s="33"/>
      <c r="AE196" s="33"/>
      <c r="AR196" s="178" t="s">
        <v>217</v>
      </c>
      <c r="AT196" s="178" t="s">
        <v>213</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809</v>
      </c>
    </row>
    <row r="197" spans="1:65" s="13" customFormat="1" ht="11.25">
      <c r="B197" s="184"/>
      <c r="D197" s="180" t="s">
        <v>196</v>
      </c>
      <c r="E197" s="185" t="s">
        <v>1</v>
      </c>
      <c r="F197" s="186" t="s">
        <v>810</v>
      </c>
      <c r="H197" s="187">
        <v>204.59800000000001</v>
      </c>
      <c r="I197" s="188"/>
      <c r="L197" s="184"/>
      <c r="M197" s="189"/>
      <c r="N197" s="190"/>
      <c r="O197" s="190"/>
      <c r="P197" s="190"/>
      <c r="Q197" s="190"/>
      <c r="R197" s="190"/>
      <c r="S197" s="190"/>
      <c r="T197" s="191"/>
      <c r="AT197" s="185" t="s">
        <v>196</v>
      </c>
      <c r="AU197" s="185" t="s">
        <v>88</v>
      </c>
      <c r="AV197" s="13" t="s">
        <v>88</v>
      </c>
      <c r="AW197" s="13" t="s">
        <v>36</v>
      </c>
      <c r="AX197" s="13" t="s">
        <v>79</v>
      </c>
      <c r="AY197" s="185" t="s">
        <v>184</v>
      </c>
    </row>
    <row r="198" spans="1:65" s="13" customFormat="1" ht="11.25">
      <c r="B198" s="184"/>
      <c r="D198" s="180" t="s">
        <v>196</v>
      </c>
      <c r="E198" s="185" t="s">
        <v>1</v>
      </c>
      <c r="F198" s="186" t="s">
        <v>811</v>
      </c>
      <c r="H198" s="187">
        <v>6.24</v>
      </c>
      <c r="I198" s="188"/>
      <c r="L198" s="184"/>
      <c r="M198" s="189"/>
      <c r="N198" s="190"/>
      <c r="O198" s="190"/>
      <c r="P198" s="190"/>
      <c r="Q198" s="190"/>
      <c r="R198" s="190"/>
      <c r="S198" s="190"/>
      <c r="T198" s="191"/>
      <c r="AT198" s="185" t="s">
        <v>196</v>
      </c>
      <c r="AU198" s="185" t="s">
        <v>88</v>
      </c>
      <c r="AV198" s="13" t="s">
        <v>88</v>
      </c>
      <c r="AW198" s="13" t="s">
        <v>36</v>
      </c>
      <c r="AX198" s="13" t="s">
        <v>79</v>
      </c>
      <c r="AY198" s="185" t="s">
        <v>184</v>
      </c>
    </row>
    <row r="199" spans="1:65" s="14" customFormat="1" ht="11.25">
      <c r="B199" s="192"/>
      <c r="D199" s="180" t="s">
        <v>196</v>
      </c>
      <c r="E199" s="193" t="s">
        <v>1</v>
      </c>
      <c r="F199" s="194" t="s">
        <v>212</v>
      </c>
      <c r="H199" s="195">
        <v>210.83800000000002</v>
      </c>
      <c r="I199" s="196"/>
      <c r="L199" s="192"/>
      <c r="M199" s="197"/>
      <c r="N199" s="198"/>
      <c r="O199" s="198"/>
      <c r="P199" s="198"/>
      <c r="Q199" s="198"/>
      <c r="R199" s="198"/>
      <c r="S199" s="198"/>
      <c r="T199" s="199"/>
      <c r="AT199" s="193" t="s">
        <v>196</v>
      </c>
      <c r="AU199" s="193" t="s">
        <v>88</v>
      </c>
      <c r="AV199" s="14" t="s">
        <v>192</v>
      </c>
      <c r="AW199" s="14" t="s">
        <v>36</v>
      </c>
      <c r="AX199" s="14" t="s">
        <v>86</v>
      </c>
      <c r="AY199" s="193" t="s">
        <v>184</v>
      </c>
    </row>
    <row r="200" spans="1:65" s="2" customFormat="1" ht="24.2" customHeight="1">
      <c r="A200" s="33"/>
      <c r="B200" s="166"/>
      <c r="C200" s="167" t="s">
        <v>387</v>
      </c>
      <c r="D200" s="167" t="s">
        <v>187</v>
      </c>
      <c r="E200" s="168" t="s">
        <v>812</v>
      </c>
      <c r="F200" s="169" t="s">
        <v>813</v>
      </c>
      <c r="G200" s="170" t="s">
        <v>200</v>
      </c>
      <c r="H200" s="171">
        <v>68.75</v>
      </c>
      <c r="I200" s="172"/>
      <c r="J200" s="173">
        <f>ROUND(I200*H200,2)</f>
        <v>0</v>
      </c>
      <c r="K200" s="169" t="s">
        <v>191</v>
      </c>
      <c r="L200" s="34"/>
      <c r="M200" s="174" t="s">
        <v>1</v>
      </c>
      <c r="N200" s="175" t="s">
        <v>44</v>
      </c>
      <c r="O200" s="59"/>
      <c r="P200" s="176">
        <f>O200*H200</f>
        <v>0</v>
      </c>
      <c r="Q200" s="176">
        <v>0</v>
      </c>
      <c r="R200" s="176">
        <f>Q200*H200</f>
        <v>0</v>
      </c>
      <c r="S200" s="176">
        <v>0</v>
      </c>
      <c r="T200" s="177">
        <f>S200*H200</f>
        <v>0</v>
      </c>
      <c r="U200" s="33"/>
      <c r="V200" s="33"/>
      <c r="W200" s="33"/>
      <c r="X200" s="33"/>
      <c r="Y200" s="33"/>
      <c r="Z200" s="33"/>
      <c r="AA200" s="33"/>
      <c r="AB200" s="33"/>
      <c r="AC200" s="33"/>
      <c r="AD200" s="33"/>
      <c r="AE200" s="33"/>
      <c r="AR200" s="178" t="s">
        <v>192</v>
      </c>
      <c r="AT200" s="178" t="s">
        <v>187</v>
      </c>
      <c r="AU200" s="178" t="s">
        <v>88</v>
      </c>
      <c r="AY200" s="18" t="s">
        <v>184</v>
      </c>
      <c r="BE200" s="179">
        <f>IF(N200="základní",J200,0)</f>
        <v>0</v>
      </c>
      <c r="BF200" s="179">
        <f>IF(N200="snížená",J200,0)</f>
        <v>0</v>
      </c>
      <c r="BG200" s="179">
        <f>IF(N200="zákl. přenesená",J200,0)</f>
        <v>0</v>
      </c>
      <c r="BH200" s="179">
        <f>IF(N200="sníž. přenesená",J200,0)</f>
        <v>0</v>
      </c>
      <c r="BI200" s="179">
        <f>IF(N200="nulová",J200,0)</f>
        <v>0</v>
      </c>
      <c r="BJ200" s="18" t="s">
        <v>86</v>
      </c>
      <c r="BK200" s="179">
        <f>ROUND(I200*H200,2)</f>
        <v>0</v>
      </c>
      <c r="BL200" s="18" t="s">
        <v>192</v>
      </c>
      <c r="BM200" s="178" t="s">
        <v>814</v>
      </c>
    </row>
    <row r="201" spans="1:65" s="2" customFormat="1" ht="19.5">
      <c r="A201" s="33"/>
      <c r="B201" s="34"/>
      <c r="C201" s="33"/>
      <c r="D201" s="180" t="s">
        <v>194</v>
      </c>
      <c r="E201" s="33"/>
      <c r="F201" s="181" t="s">
        <v>805</v>
      </c>
      <c r="G201" s="33"/>
      <c r="H201" s="33"/>
      <c r="I201" s="102"/>
      <c r="J201" s="33"/>
      <c r="K201" s="33"/>
      <c r="L201" s="34"/>
      <c r="M201" s="182"/>
      <c r="N201" s="183"/>
      <c r="O201" s="59"/>
      <c r="P201" s="59"/>
      <c r="Q201" s="59"/>
      <c r="R201" s="59"/>
      <c r="S201" s="59"/>
      <c r="T201" s="60"/>
      <c r="U201" s="33"/>
      <c r="V201" s="33"/>
      <c r="W201" s="33"/>
      <c r="X201" s="33"/>
      <c r="Y201" s="33"/>
      <c r="Z201" s="33"/>
      <c r="AA201" s="33"/>
      <c r="AB201" s="33"/>
      <c r="AC201" s="33"/>
      <c r="AD201" s="33"/>
      <c r="AE201" s="33"/>
      <c r="AT201" s="18" t="s">
        <v>194</v>
      </c>
      <c r="AU201" s="18" t="s">
        <v>88</v>
      </c>
    </row>
    <row r="202" spans="1:65" s="13" customFormat="1" ht="11.25">
      <c r="B202" s="184"/>
      <c r="D202" s="180" t="s">
        <v>196</v>
      </c>
      <c r="E202" s="185" t="s">
        <v>1</v>
      </c>
      <c r="F202" s="186" t="s">
        <v>815</v>
      </c>
      <c r="H202" s="187">
        <v>68.75</v>
      </c>
      <c r="I202" s="188"/>
      <c r="L202" s="184"/>
      <c r="M202" s="189"/>
      <c r="N202" s="190"/>
      <c r="O202" s="190"/>
      <c r="P202" s="190"/>
      <c r="Q202" s="190"/>
      <c r="R202" s="190"/>
      <c r="S202" s="190"/>
      <c r="T202" s="191"/>
      <c r="AT202" s="185" t="s">
        <v>196</v>
      </c>
      <c r="AU202" s="185" t="s">
        <v>88</v>
      </c>
      <c r="AV202" s="13" t="s">
        <v>88</v>
      </c>
      <c r="AW202" s="13" t="s">
        <v>36</v>
      </c>
      <c r="AX202" s="13" t="s">
        <v>86</v>
      </c>
      <c r="AY202" s="185" t="s">
        <v>184</v>
      </c>
    </row>
    <row r="203" spans="1:65" s="2" customFormat="1" ht="24.2" customHeight="1">
      <c r="A203" s="33"/>
      <c r="B203" s="166"/>
      <c r="C203" s="200" t="s">
        <v>394</v>
      </c>
      <c r="D203" s="200" t="s">
        <v>213</v>
      </c>
      <c r="E203" s="201" t="s">
        <v>816</v>
      </c>
      <c r="F203" s="202" t="s">
        <v>817</v>
      </c>
      <c r="G203" s="203" t="s">
        <v>216</v>
      </c>
      <c r="H203" s="204">
        <v>164.62899999999999</v>
      </c>
      <c r="I203" s="205"/>
      <c r="J203" s="206">
        <f>ROUND(I203*H203,2)</f>
        <v>0</v>
      </c>
      <c r="K203" s="202" t="s">
        <v>191</v>
      </c>
      <c r="L203" s="207"/>
      <c r="M203" s="208" t="s">
        <v>1</v>
      </c>
      <c r="N203" s="209" t="s">
        <v>44</v>
      </c>
      <c r="O203" s="59"/>
      <c r="P203" s="176">
        <f>O203*H203</f>
        <v>0</v>
      </c>
      <c r="Q203" s="176">
        <v>1</v>
      </c>
      <c r="R203" s="176">
        <f>Q203*H203</f>
        <v>164.62899999999999</v>
      </c>
      <c r="S203" s="176">
        <v>0</v>
      </c>
      <c r="T203" s="177">
        <f>S203*H203</f>
        <v>0</v>
      </c>
      <c r="U203" s="33"/>
      <c r="V203" s="33"/>
      <c r="W203" s="33"/>
      <c r="X203" s="33"/>
      <c r="Y203" s="33"/>
      <c r="Z203" s="33"/>
      <c r="AA203" s="33"/>
      <c r="AB203" s="33"/>
      <c r="AC203" s="33"/>
      <c r="AD203" s="33"/>
      <c r="AE203" s="33"/>
      <c r="AR203" s="178" t="s">
        <v>217</v>
      </c>
      <c r="AT203" s="178" t="s">
        <v>213</v>
      </c>
      <c r="AU203" s="178" t="s">
        <v>88</v>
      </c>
      <c r="AY203" s="18" t="s">
        <v>184</v>
      </c>
      <c r="BE203" s="179">
        <f>IF(N203="základní",J203,0)</f>
        <v>0</v>
      </c>
      <c r="BF203" s="179">
        <f>IF(N203="snížená",J203,0)</f>
        <v>0</v>
      </c>
      <c r="BG203" s="179">
        <f>IF(N203="zákl. přenesená",J203,0)</f>
        <v>0</v>
      </c>
      <c r="BH203" s="179">
        <f>IF(N203="sníž. přenesená",J203,0)</f>
        <v>0</v>
      </c>
      <c r="BI203" s="179">
        <f>IF(N203="nulová",J203,0)</f>
        <v>0</v>
      </c>
      <c r="BJ203" s="18" t="s">
        <v>86</v>
      </c>
      <c r="BK203" s="179">
        <f>ROUND(I203*H203,2)</f>
        <v>0</v>
      </c>
      <c r="BL203" s="18" t="s">
        <v>192</v>
      </c>
      <c r="BM203" s="178" t="s">
        <v>818</v>
      </c>
    </row>
    <row r="204" spans="1:65" s="13" customFormat="1" ht="11.25">
      <c r="B204" s="184"/>
      <c r="D204" s="180" t="s">
        <v>196</v>
      </c>
      <c r="E204" s="185" t="s">
        <v>1</v>
      </c>
      <c r="F204" s="186" t="s">
        <v>819</v>
      </c>
      <c r="H204" s="187">
        <v>67.031000000000006</v>
      </c>
      <c r="I204" s="188"/>
      <c r="L204" s="184"/>
      <c r="M204" s="189"/>
      <c r="N204" s="190"/>
      <c r="O204" s="190"/>
      <c r="P204" s="190"/>
      <c r="Q204" s="190"/>
      <c r="R204" s="190"/>
      <c r="S204" s="190"/>
      <c r="T204" s="191"/>
      <c r="AT204" s="185" t="s">
        <v>196</v>
      </c>
      <c r="AU204" s="185" t="s">
        <v>88</v>
      </c>
      <c r="AV204" s="13" t="s">
        <v>88</v>
      </c>
      <c r="AW204" s="13" t="s">
        <v>36</v>
      </c>
      <c r="AX204" s="13" t="s">
        <v>79</v>
      </c>
      <c r="AY204" s="185" t="s">
        <v>184</v>
      </c>
    </row>
    <row r="205" spans="1:65" s="13" customFormat="1" ht="11.25">
      <c r="B205" s="184"/>
      <c r="D205" s="180" t="s">
        <v>196</v>
      </c>
      <c r="E205" s="185" t="s">
        <v>1</v>
      </c>
      <c r="F205" s="186" t="s">
        <v>820</v>
      </c>
      <c r="H205" s="187">
        <v>1.4239999999999999</v>
      </c>
      <c r="I205" s="188"/>
      <c r="L205" s="184"/>
      <c r="M205" s="189"/>
      <c r="N205" s="190"/>
      <c r="O205" s="190"/>
      <c r="P205" s="190"/>
      <c r="Q205" s="190"/>
      <c r="R205" s="190"/>
      <c r="S205" s="190"/>
      <c r="T205" s="191"/>
      <c r="AT205" s="185" t="s">
        <v>196</v>
      </c>
      <c r="AU205" s="185" t="s">
        <v>88</v>
      </c>
      <c r="AV205" s="13" t="s">
        <v>88</v>
      </c>
      <c r="AW205" s="13" t="s">
        <v>36</v>
      </c>
      <c r="AX205" s="13" t="s">
        <v>79</v>
      </c>
      <c r="AY205" s="185" t="s">
        <v>184</v>
      </c>
    </row>
    <row r="206" spans="1:65" s="13" customFormat="1" ht="11.25">
      <c r="B206" s="184"/>
      <c r="D206" s="180" t="s">
        <v>196</v>
      </c>
      <c r="E206" s="185" t="s">
        <v>1</v>
      </c>
      <c r="F206" s="186" t="s">
        <v>821</v>
      </c>
      <c r="H206" s="187">
        <v>10.53</v>
      </c>
      <c r="I206" s="188"/>
      <c r="L206" s="184"/>
      <c r="M206" s="189"/>
      <c r="N206" s="190"/>
      <c r="O206" s="190"/>
      <c r="P206" s="190"/>
      <c r="Q206" s="190"/>
      <c r="R206" s="190"/>
      <c r="S206" s="190"/>
      <c r="T206" s="191"/>
      <c r="AT206" s="185" t="s">
        <v>196</v>
      </c>
      <c r="AU206" s="185" t="s">
        <v>88</v>
      </c>
      <c r="AV206" s="13" t="s">
        <v>88</v>
      </c>
      <c r="AW206" s="13" t="s">
        <v>36</v>
      </c>
      <c r="AX206" s="13" t="s">
        <v>79</v>
      </c>
      <c r="AY206" s="185" t="s">
        <v>184</v>
      </c>
    </row>
    <row r="207" spans="1:65" s="13" customFormat="1" ht="11.25">
      <c r="B207" s="184"/>
      <c r="D207" s="180" t="s">
        <v>196</v>
      </c>
      <c r="E207" s="185" t="s">
        <v>1</v>
      </c>
      <c r="F207" s="186" t="s">
        <v>822</v>
      </c>
      <c r="H207" s="187">
        <v>84.24</v>
      </c>
      <c r="I207" s="188"/>
      <c r="L207" s="184"/>
      <c r="M207" s="189"/>
      <c r="N207" s="190"/>
      <c r="O207" s="190"/>
      <c r="P207" s="190"/>
      <c r="Q207" s="190"/>
      <c r="R207" s="190"/>
      <c r="S207" s="190"/>
      <c r="T207" s="191"/>
      <c r="AT207" s="185" t="s">
        <v>196</v>
      </c>
      <c r="AU207" s="185" t="s">
        <v>88</v>
      </c>
      <c r="AV207" s="13" t="s">
        <v>88</v>
      </c>
      <c r="AW207" s="13" t="s">
        <v>36</v>
      </c>
      <c r="AX207" s="13" t="s">
        <v>79</v>
      </c>
      <c r="AY207" s="185" t="s">
        <v>184</v>
      </c>
    </row>
    <row r="208" spans="1:65" s="13" customFormat="1" ht="11.25">
      <c r="B208" s="184"/>
      <c r="D208" s="180" t="s">
        <v>196</v>
      </c>
      <c r="E208" s="185" t="s">
        <v>1</v>
      </c>
      <c r="F208" s="186" t="s">
        <v>823</v>
      </c>
      <c r="H208" s="187">
        <v>1.4039999999999999</v>
      </c>
      <c r="I208" s="188"/>
      <c r="L208" s="184"/>
      <c r="M208" s="189"/>
      <c r="N208" s="190"/>
      <c r="O208" s="190"/>
      <c r="P208" s="190"/>
      <c r="Q208" s="190"/>
      <c r="R208" s="190"/>
      <c r="S208" s="190"/>
      <c r="T208" s="191"/>
      <c r="AT208" s="185" t="s">
        <v>196</v>
      </c>
      <c r="AU208" s="185" t="s">
        <v>88</v>
      </c>
      <c r="AV208" s="13" t="s">
        <v>88</v>
      </c>
      <c r="AW208" s="13" t="s">
        <v>36</v>
      </c>
      <c r="AX208" s="13" t="s">
        <v>79</v>
      </c>
      <c r="AY208" s="185" t="s">
        <v>184</v>
      </c>
    </row>
    <row r="209" spans="1:65" s="14" customFormat="1" ht="11.25">
      <c r="B209" s="192"/>
      <c r="D209" s="180" t="s">
        <v>196</v>
      </c>
      <c r="E209" s="193" t="s">
        <v>1</v>
      </c>
      <c r="F209" s="194" t="s">
        <v>212</v>
      </c>
      <c r="H209" s="195">
        <v>164.62899999999999</v>
      </c>
      <c r="I209" s="196"/>
      <c r="L209" s="192"/>
      <c r="M209" s="197"/>
      <c r="N209" s="198"/>
      <c r="O209" s="198"/>
      <c r="P209" s="198"/>
      <c r="Q209" s="198"/>
      <c r="R209" s="198"/>
      <c r="S209" s="198"/>
      <c r="T209" s="199"/>
      <c r="AT209" s="193" t="s">
        <v>196</v>
      </c>
      <c r="AU209" s="193" t="s">
        <v>88</v>
      </c>
      <c r="AV209" s="14" t="s">
        <v>192</v>
      </c>
      <c r="AW209" s="14" t="s">
        <v>36</v>
      </c>
      <c r="AX209" s="14" t="s">
        <v>86</v>
      </c>
      <c r="AY209" s="193" t="s">
        <v>184</v>
      </c>
    </row>
    <row r="210" spans="1:65" s="2" customFormat="1" ht="24.2" customHeight="1">
      <c r="A210" s="33"/>
      <c r="B210" s="166"/>
      <c r="C210" s="167" t="s">
        <v>401</v>
      </c>
      <c r="D210" s="167" t="s">
        <v>187</v>
      </c>
      <c r="E210" s="168" t="s">
        <v>824</v>
      </c>
      <c r="F210" s="169" t="s">
        <v>825</v>
      </c>
      <c r="G210" s="170" t="s">
        <v>228</v>
      </c>
      <c r="H210" s="171">
        <v>31.2</v>
      </c>
      <c r="I210" s="172"/>
      <c r="J210" s="173">
        <f>ROUND(I210*H210,2)</f>
        <v>0</v>
      </c>
      <c r="K210" s="169" t="s">
        <v>191</v>
      </c>
      <c r="L210" s="34"/>
      <c r="M210" s="174" t="s">
        <v>1</v>
      </c>
      <c r="N210" s="175" t="s">
        <v>44</v>
      </c>
      <c r="O210" s="59"/>
      <c r="P210" s="176">
        <f>O210*H210</f>
        <v>0</v>
      </c>
      <c r="Q210" s="176">
        <v>0</v>
      </c>
      <c r="R210" s="176">
        <f>Q210*H210</f>
        <v>0</v>
      </c>
      <c r="S210" s="176">
        <v>0</v>
      </c>
      <c r="T210" s="177">
        <f>S210*H210</f>
        <v>0</v>
      </c>
      <c r="U210" s="33"/>
      <c r="V210" s="33"/>
      <c r="W210" s="33"/>
      <c r="X210" s="33"/>
      <c r="Y210" s="33"/>
      <c r="Z210" s="33"/>
      <c r="AA210" s="33"/>
      <c r="AB210" s="33"/>
      <c r="AC210" s="33"/>
      <c r="AD210" s="33"/>
      <c r="AE210" s="33"/>
      <c r="AR210" s="178" t="s">
        <v>192</v>
      </c>
      <c r="AT210" s="178" t="s">
        <v>187</v>
      </c>
      <c r="AU210" s="178" t="s">
        <v>88</v>
      </c>
      <c r="AY210" s="18" t="s">
        <v>184</v>
      </c>
      <c r="BE210" s="179">
        <f>IF(N210="základní",J210,0)</f>
        <v>0</v>
      </c>
      <c r="BF210" s="179">
        <f>IF(N210="snížená",J210,0)</f>
        <v>0</v>
      </c>
      <c r="BG210" s="179">
        <f>IF(N210="zákl. přenesená",J210,0)</f>
        <v>0</v>
      </c>
      <c r="BH210" s="179">
        <f>IF(N210="sníž. přenesená",J210,0)</f>
        <v>0</v>
      </c>
      <c r="BI210" s="179">
        <f>IF(N210="nulová",J210,0)</f>
        <v>0</v>
      </c>
      <c r="BJ210" s="18" t="s">
        <v>86</v>
      </c>
      <c r="BK210" s="179">
        <f>ROUND(I210*H210,2)</f>
        <v>0</v>
      </c>
      <c r="BL210" s="18" t="s">
        <v>192</v>
      </c>
      <c r="BM210" s="178" t="s">
        <v>826</v>
      </c>
    </row>
    <row r="211" spans="1:65" s="13" customFormat="1" ht="11.25">
      <c r="B211" s="184"/>
      <c r="D211" s="180" t="s">
        <v>196</v>
      </c>
      <c r="E211" s="185" t="s">
        <v>1</v>
      </c>
      <c r="F211" s="186" t="s">
        <v>827</v>
      </c>
      <c r="H211" s="187">
        <v>7.2</v>
      </c>
      <c r="I211" s="188"/>
      <c r="L211" s="184"/>
      <c r="M211" s="189"/>
      <c r="N211" s="190"/>
      <c r="O211" s="190"/>
      <c r="P211" s="190"/>
      <c r="Q211" s="190"/>
      <c r="R211" s="190"/>
      <c r="S211" s="190"/>
      <c r="T211" s="191"/>
      <c r="AT211" s="185" t="s">
        <v>196</v>
      </c>
      <c r="AU211" s="185" t="s">
        <v>88</v>
      </c>
      <c r="AV211" s="13" t="s">
        <v>88</v>
      </c>
      <c r="AW211" s="13" t="s">
        <v>36</v>
      </c>
      <c r="AX211" s="13" t="s">
        <v>79</v>
      </c>
      <c r="AY211" s="185" t="s">
        <v>184</v>
      </c>
    </row>
    <row r="212" spans="1:65" s="13" customFormat="1" ht="11.25">
      <c r="B212" s="184"/>
      <c r="D212" s="180" t="s">
        <v>196</v>
      </c>
      <c r="E212" s="185" t="s">
        <v>1</v>
      </c>
      <c r="F212" s="186" t="s">
        <v>828</v>
      </c>
      <c r="H212" s="187">
        <v>24</v>
      </c>
      <c r="I212" s="188"/>
      <c r="L212" s="184"/>
      <c r="M212" s="189"/>
      <c r="N212" s="190"/>
      <c r="O212" s="190"/>
      <c r="P212" s="190"/>
      <c r="Q212" s="190"/>
      <c r="R212" s="190"/>
      <c r="S212" s="190"/>
      <c r="T212" s="191"/>
      <c r="AT212" s="185" t="s">
        <v>196</v>
      </c>
      <c r="AU212" s="185" t="s">
        <v>88</v>
      </c>
      <c r="AV212" s="13" t="s">
        <v>88</v>
      </c>
      <c r="AW212" s="13" t="s">
        <v>36</v>
      </c>
      <c r="AX212" s="13" t="s">
        <v>79</v>
      </c>
      <c r="AY212" s="185" t="s">
        <v>184</v>
      </c>
    </row>
    <row r="213" spans="1:65" s="14" customFormat="1" ht="11.25">
      <c r="B213" s="192"/>
      <c r="D213" s="180" t="s">
        <v>196</v>
      </c>
      <c r="E213" s="193" t="s">
        <v>1</v>
      </c>
      <c r="F213" s="194" t="s">
        <v>212</v>
      </c>
      <c r="H213" s="195">
        <v>31.2</v>
      </c>
      <c r="I213" s="196"/>
      <c r="L213" s="192"/>
      <c r="M213" s="197"/>
      <c r="N213" s="198"/>
      <c r="O213" s="198"/>
      <c r="P213" s="198"/>
      <c r="Q213" s="198"/>
      <c r="R213" s="198"/>
      <c r="S213" s="198"/>
      <c r="T213" s="199"/>
      <c r="AT213" s="193" t="s">
        <v>196</v>
      </c>
      <c r="AU213" s="193" t="s">
        <v>88</v>
      </c>
      <c r="AV213" s="14" t="s">
        <v>192</v>
      </c>
      <c r="AW213" s="14" t="s">
        <v>36</v>
      </c>
      <c r="AX213" s="14" t="s">
        <v>86</v>
      </c>
      <c r="AY213" s="193" t="s">
        <v>184</v>
      </c>
    </row>
    <row r="214" spans="1:65" s="2" customFormat="1" ht="24.2" customHeight="1">
      <c r="A214" s="33"/>
      <c r="B214" s="166"/>
      <c r="C214" s="167" t="s">
        <v>409</v>
      </c>
      <c r="D214" s="167" t="s">
        <v>187</v>
      </c>
      <c r="E214" s="168" t="s">
        <v>829</v>
      </c>
      <c r="F214" s="169" t="s">
        <v>830</v>
      </c>
      <c r="G214" s="170" t="s">
        <v>228</v>
      </c>
      <c r="H214" s="171">
        <v>38</v>
      </c>
      <c r="I214" s="172"/>
      <c r="J214" s="173">
        <f>ROUND(I214*H214,2)</f>
        <v>0</v>
      </c>
      <c r="K214" s="169" t="s">
        <v>191</v>
      </c>
      <c r="L214" s="34"/>
      <c r="M214" s="174" t="s">
        <v>1</v>
      </c>
      <c r="N214" s="175" t="s">
        <v>44</v>
      </c>
      <c r="O214" s="59"/>
      <c r="P214" s="176">
        <f>O214*H214</f>
        <v>0</v>
      </c>
      <c r="Q214" s="176">
        <v>0</v>
      </c>
      <c r="R214" s="176">
        <f>Q214*H214</f>
        <v>0</v>
      </c>
      <c r="S214" s="176">
        <v>0</v>
      </c>
      <c r="T214" s="177">
        <f>S214*H214</f>
        <v>0</v>
      </c>
      <c r="U214" s="33"/>
      <c r="V214" s="33"/>
      <c r="W214" s="33"/>
      <c r="X214" s="33"/>
      <c r="Y214" s="33"/>
      <c r="Z214" s="33"/>
      <c r="AA214" s="33"/>
      <c r="AB214" s="33"/>
      <c r="AC214" s="33"/>
      <c r="AD214" s="33"/>
      <c r="AE214" s="33"/>
      <c r="AR214" s="178" t="s">
        <v>192</v>
      </c>
      <c r="AT214" s="178" t="s">
        <v>187</v>
      </c>
      <c r="AU214" s="178" t="s">
        <v>88</v>
      </c>
      <c r="AY214" s="18" t="s">
        <v>184</v>
      </c>
      <c r="BE214" s="179">
        <f>IF(N214="základní",J214,0)</f>
        <v>0</v>
      </c>
      <c r="BF214" s="179">
        <f>IF(N214="snížená",J214,0)</f>
        <v>0</v>
      </c>
      <c r="BG214" s="179">
        <f>IF(N214="zákl. přenesená",J214,0)</f>
        <v>0</v>
      </c>
      <c r="BH214" s="179">
        <f>IF(N214="sníž. přenesená",J214,0)</f>
        <v>0</v>
      </c>
      <c r="BI214" s="179">
        <f>IF(N214="nulová",J214,0)</f>
        <v>0</v>
      </c>
      <c r="BJ214" s="18" t="s">
        <v>86</v>
      </c>
      <c r="BK214" s="179">
        <f>ROUND(I214*H214,2)</f>
        <v>0</v>
      </c>
      <c r="BL214" s="18" t="s">
        <v>192</v>
      </c>
      <c r="BM214" s="178" t="s">
        <v>831</v>
      </c>
    </row>
    <row r="215" spans="1:65" s="13" customFormat="1" ht="11.25">
      <c r="B215" s="184"/>
      <c r="D215" s="180" t="s">
        <v>196</v>
      </c>
      <c r="E215" s="185" t="s">
        <v>1</v>
      </c>
      <c r="F215" s="186" t="s">
        <v>832</v>
      </c>
      <c r="H215" s="187">
        <v>16</v>
      </c>
      <c r="I215" s="188"/>
      <c r="L215" s="184"/>
      <c r="M215" s="189"/>
      <c r="N215" s="190"/>
      <c r="O215" s="190"/>
      <c r="P215" s="190"/>
      <c r="Q215" s="190"/>
      <c r="R215" s="190"/>
      <c r="S215" s="190"/>
      <c r="T215" s="191"/>
      <c r="AT215" s="185" t="s">
        <v>196</v>
      </c>
      <c r="AU215" s="185" t="s">
        <v>88</v>
      </c>
      <c r="AV215" s="13" t="s">
        <v>88</v>
      </c>
      <c r="AW215" s="13" t="s">
        <v>36</v>
      </c>
      <c r="AX215" s="13" t="s">
        <v>79</v>
      </c>
      <c r="AY215" s="185" t="s">
        <v>184</v>
      </c>
    </row>
    <row r="216" spans="1:65" s="13" customFormat="1" ht="11.25">
      <c r="B216" s="184"/>
      <c r="D216" s="180" t="s">
        <v>196</v>
      </c>
      <c r="E216" s="185" t="s">
        <v>1</v>
      </c>
      <c r="F216" s="186" t="s">
        <v>833</v>
      </c>
      <c r="H216" s="187">
        <v>22</v>
      </c>
      <c r="I216" s="188"/>
      <c r="L216" s="184"/>
      <c r="M216" s="189"/>
      <c r="N216" s="190"/>
      <c r="O216" s="190"/>
      <c r="P216" s="190"/>
      <c r="Q216" s="190"/>
      <c r="R216" s="190"/>
      <c r="S216" s="190"/>
      <c r="T216" s="191"/>
      <c r="AT216" s="185" t="s">
        <v>196</v>
      </c>
      <c r="AU216" s="185" t="s">
        <v>88</v>
      </c>
      <c r="AV216" s="13" t="s">
        <v>88</v>
      </c>
      <c r="AW216" s="13" t="s">
        <v>36</v>
      </c>
      <c r="AX216" s="13" t="s">
        <v>79</v>
      </c>
      <c r="AY216" s="185" t="s">
        <v>184</v>
      </c>
    </row>
    <row r="217" spans="1:65" s="14" customFormat="1" ht="11.25">
      <c r="B217" s="192"/>
      <c r="D217" s="180" t="s">
        <v>196</v>
      </c>
      <c r="E217" s="193" t="s">
        <v>1</v>
      </c>
      <c r="F217" s="194" t="s">
        <v>212</v>
      </c>
      <c r="H217" s="195">
        <v>38</v>
      </c>
      <c r="I217" s="196"/>
      <c r="L217" s="192"/>
      <c r="M217" s="197"/>
      <c r="N217" s="198"/>
      <c r="O217" s="198"/>
      <c r="P217" s="198"/>
      <c r="Q217" s="198"/>
      <c r="R217" s="198"/>
      <c r="S217" s="198"/>
      <c r="T217" s="199"/>
      <c r="AT217" s="193" t="s">
        <v>196</v>
      </c>
      <c r="AU217" s="193" t="s">
        <v>88</v>
      </c>
      <c r="AV217" s="14" t="s">
        <v>192</v>
      </c>
      <c r="AW217" s="14" t="s">
        <v>36</v>
      </c>
      <c r="AX217" s="14" t="s">
        <v>86</v>
      </c>
      <c r="AY217" s="193" t="s">
        <v>184</v>
      </c>
    </row>
    <row r="218" spans="1:65" s="2" customFormat="1" ht="14.45" customHeight="1">
      <c r="A218" s="33"/>
      <c r="B218" s="166"/>
      <c r="C218" s="167" t="s">
        <v>416</v>
      </c>
      <c r="D218" s="167" t="s">
        <v>187</v>
      </c>
      <c r="E218" s="168" t="s">
        <v>834</v>
      </c>
      <c r="F218" s="169" t="s">
        <v>835</v>
      </c>
      <c r="G218" s="170" t="s">
        <v>327</v>
      </c>
      <c r="H218" s="171">
        <v>40</v>
      </c>
      <c r="I218" s="172"/>
      <c r="J218" s="173">
        <f>ROUND(I218*H218,2)</f>
        <v>0</v>
      </c>
      <c r="K218" s="169" t="s">
        <v>1</v>
      </c>
      <c r="L218" s="34"/>
      <c r="M218" s="174" t="s">
        <v>1</v>
      </c>
      <c r="N218" s="175" t="s">
        <v>44</v>
      </c>
      <c r="O218" s="59"/>
      <c r="P218" s="176">
        <f>O218*H218</f>
        <v>0</v>
      </c>
      <c r="Q218" s="176">
        <v>0</v>
      </c>
      <c r="R218" s="176">
        <f>Q218*H218</f>
        <v>0</v>
      </c>
      <c r="S218" s="176">
        <v>0</v>
      </c>
      <c r="T218" s="177">
        <f>S218*H218</f>
        <v>0</v>
      </c>
      <c r="U218" s="33"/>
      <c r="V218" s="33"/>
      <c r="W218" s="33"/>
      <c r="X218" s="33"/>
      <c r="Y218" s="33"/>
      <c r="Z218" s="33"/>
      <c r="AA218" s="33"/>
      <c r="AB218" s="33"/>
      <c r="AC218" s="33"/>
      <c r="AD218" s="33"/>
      <c r="AE218" s="33"/>
      <c r="AR218" s="178" t="s">
        <v>192</v>
      </c>
      <c r="AT218" s="178" t="s">
        <v>187</v>
      </c>
      <c r="AU218" s="178" t="s">
        <v>88</v>
      </c>
      <c r="AY218" s="18" t="s">
        <v>184</v>
      </c>
      <c r="BE218" s="179">
        <f>IF(N218="základní",J218,0)</f>
        <v>0</v>
      </c>
      <c r="BF218" s="179">
        <f>IF(N218="snížená",J218,0)</f>
        <v>0</v>
      </c>
      <c r="BG218" s="179">
        <f>IF(N218="zákl. přenesená",J218,0)</f>
        <v>0</v>
      </c>
      <c r="BH218" s="179">
        <f>IF(N218="sníž. přenesená",J218,0)</f>
        <v>0</v>
      </c>
      <c r="BI218" s="179">
        <f>IF(N218="nulová",J218,0)</f>
        <v>0</v>
      </c>
      <c r="BJ218" s="18" t="s">
        <v>86</v>
      </c>
      <c r="BK218" s="179">
        <f>ROUND(I218*H218,2)</f>
        <v>0</v>
      </c>
      <c r="BL218" s="18" t="s">
        <v>192</v>
      </c>
      <c r="BM218" s="178" t="s">
        <v>836</v>
      </c>
    </row>
    <row r="219" spans="1:65" s="13" customFormat="1" ht="11.25">
      <c r="B219" s="184"/>
      <c r="D219" s="180" t="s">
        <v>196</v>
      </c>
      <c r="E219" s="185" t="s">
        <v>1</v>
      </c>
      <c r="F219" s="186" t="s">
        <v>837</v>
      </c>
      <c r="H219" s="187">
        <v>40</v>
      </c>
      <c r="I219" s="188"/>
      <c r="L219" s="184"/>
      <c r="M219" s="189"/>
      <c r="N219" s="190"/>
      <c r="O219" s="190"/>
      <c r="P219" s="190"/>
      <c r="Q219" s="190"/>
      <c r="R219" s="190"/>
      <c r="S219" s="190"/>
      <c r="T219" s="191"/>
      <c r="AT219" s="185" t="s">
        <v>196</v>
      </c>
      <c r="AU219" s="185" t="s">
        <v>88</v>
      </c>
      <c r="AV219" s="13" t="s">
        <v>88</v>
      </c>
      <c r="AW219" s="13" t="s">
        <v>36</v>
      </c>
      <c r="AX219" s="13" t="s">
        <v>86</v>
      </c>
      <c r="AY219" s="185" t="s">
        <v>184</v>
      </c>
    </row>
    <row r="220" spans="1:65" s="2" customFormat="1" ht="24.2" customHeight="1">
      <c r="A220" s="33"/>
      <c r="B220" s="166"/>
      <c r="C220" s="200" t="s">
        <v>420</v>
      </c>
      <c r="D220" s="200" t="s">
        <v>213</v>
      </c>
      <c r="E220" s="201" t="s">
        <v>838</v>
      </c>
      <c r="F220" s="202" t="s">
        <v>839</v>
      </c>
      <c r="G220" s="203" t="s">
        <v>327</v>
      </c>
      <c r="H220" s="204">
        <v>20</v>
      </c>
      <c r="I220" s="205"/>
      <c r="J220" s="206">
        <f>ROUND(I220*H220,2)</f>
        <v>0</v>
      </c>
      <c r="K220" s="202" t="s">
        <v>191</v>
      </c>
      <c r="L220" s="207"/>
      <c r="M220" s="208" t="s">
        <v>1</v>
      </c>
      <c r="N220" s="209" t="s">
        <v>44</v>
      </c>
      <c r="O220" s="59"/>
      <c r="P220" s="176">
        <f>O220*H220</f>
        <v>0</v>
      </c>
      <c r="Q220" s="176">
        <v>0</v>
      </c>
      <c r="R220" s="176">
        <f>Q220*H220</f>
        <v>0</v>
      </c>
      <c r="S220" s="176">
        <v>0</v>
      </c>
      <c r="T220" s="177">
        <f>S220*H220</f>
        <v>0</v>
      </c>
      <c r="U220" s="33"/>
      <c r="V220" s="33"/>
      <c r="W220" s="33"/>
      <c r="X220" s="33"/>
      <c r="Y220" s="33"/>
      <c r="Z220" s="33"/>
      <c r="AA220" s="33"/>
      <c r="AB220" s="33"/>
      <c r="AC220" s="33"/>
      <c r="AD220" s="33"/>
      <c r="AE220" s="33"/>
      <c r="AR220" s="178" t="s">
        <v>217</v>
      </c>
      <c r="AT220" s="178" t="s">
        <v>213</v>
      </c>
      <c r="AU220" s="178" t="s">
        <v>88</v>
      </c>
      <c r="AY220" s="18" t="s">
        <v>184</v>
      </c>
      <c r="BE220" s="179">
        <f>IF(N220="základní",J220,0)</f>
        <v>0</v>
      </c>
      <c r="BF220" s="179">
        <f>IF(N220="snížená",J220,0)</f>
        <v>0</v>
      </c>
      <c r="BG220" s="179">
        <f>IF(N220="zákl. přenesená",J220,0)</f>
        <v>0</v>
      </c>
      <c r="BH220" s="179">
        <f>IF(N220="sníž. přenesená",J220,0)</f>
        <v>0</v>
      </c>
      <c r="BI220" s="179">
        <f>IF(N220="nulová",J220,0)</f>
        <v>0</v>
      </c>
      <c r="BJ220" s="18" t="s">
        <v>86</v>
      </c>
      <c r="BK220" s="179">
        <f>ROUND(I220*H220,2)</f>
        <v>0</v>
      </c>
      <c r="BL220" s="18" t="s">
        <v>192</v>
      </c>
      <c r="BM220" s="178" t="s">
        <v>840</v>
      </c>
    </row>
    <row r="221" spans="1:65" s="13" customFormat="1" ht="11.25">
      <c r="B221" s="184"/>
      <c r="D221" s="180" t="s">
        <v>196</v>
      </c>
      <c r="E221" s="185" t="s">
        <v>1</v>
      </c>
      <c r="F221" s="186" t="s">
        <v>841</v>
      </c>
      <c r="H221" s="187">
        <v>20</v>
      </c>
      <c r="I221" s="188"/>
      <c r="L221" s="184"/>
      <c r="M221" s="189"/>
      <c r="N221" s="190"/>
      <c r="O221" s="190"/>
      <c r="P221" s="190"/>
      <c r="Q221" s="190"/>
      <c r="R221" s="190"/>
      <c r="S221" s="190"/>
      <c r="T221" s="191"/>
      <c r="AT221" s="185" t="s">
        <v>196</v>
      </c>
      <c r="AU221" s="185" t="s">
        <v>88</v>
      </c>
      <c r="AV221" s="13" t="s">
        <v>88</v>
      </c>
      <c r="AW221" s="13" t="s">
        <v>36</v>
      </c>
      <c r="AX221" s="13" t="s">
        <v>86</v>
      </c>
      <c r="AY221" s="185" t="s">
        <v>184</v>
      </c>
    </row>
    <row r="222" spans="1:65" s="2" customFormat="1" ht="24.2" customHeight="1">
      <c r="A222" s="33"/>
      <c r="B222" s="166"/>
      <c r="C222" s="200" t="s">
        <v>425</v>
      </c>
      <c r="D222" s="200" t="s">
        <v>213</v>
      </c>
      <c r="E222" s="201" t="s">
        <v>842</v>
      </c>
      <c r="F222" s="202" t="s">
        <v>843</v>
      </c>
      <c r="G222" s="203" t="s">
        <v>327</v>
      </c>
      <c r="H222" s="204">
        <v>40</v>
      </c>
      <c r="I222" s="205"/>
      <c r="J222" s="206">
        <f>ROUND(I222*H222,2)</f>
        <v>0</v>
      </c>
      <c r="K222" s="202" t="s">
        <v>191</v>
      </c>
      <c r="L222" s="207"/>
      <c r="M222" s="208" t="s">
        <v>1</v>
      </c>
      <c r="N222" s="209" t="s">
        <v>44</v>
      </c>
      <c r="O222" s="59"/>
      <c r="P222" s="176">
        <f>O222*H222</f>
        <v>0</v>
      </c>
      <c r="Q222" s="176">
        <v>0</v>
      </c>
      <c r="R222" s="176">
        <f>Q222*H222</f>
        <v>0</v>
      </c>
      <c r="S222" s="176">
        <v>0</v>
      </c>
      <c r="T222" s="177">
        <f>S222*H222</f>
        <v>0</v>
      </c>
      <c r="U222" s="33"/>
      <c r="V222" s="33"/>
      <c r="W222" s="33"/>
      <c r="X222" s="33"/>
      <c r="Y222" s="33"/>
      <c r="Z222" s="33"/>
      <c r="AA222" s="33"/>
      <c r="AB222" s="33"/>
      <c r="AC222" s="33"/>
      <c r="AD222" s="33"/>
      <c r="AE222" s="33"/>
      <c r="AR222" s="178" t="s">
        <v>217</v>
      </c>
      <c r="AT222" s="178" t="s">
        <v>213</v>
      </c>
      <c r="AU222" s="178" t="s">
        <v>88</v>
      </c>
      <c r="AY222" s="18" t="s">
        <v>184</v>
      </c>
      <c r="BE222" s="179">
        <f>IF(N222="základní",J222,0)</f>
        <v>0</v>
      </c>
      <c r="BF222" s="179">
        <f>IF(N222="snížená",J222,0)</f>
        <v>0</v>
      </c>
      <c r="BG222" s="179">
        <f>IF(N222="zákl. přenesená",J222,0)</f>
        <v>0</v>
      </c>
      <c r="BH222" s="179">
        <f>IF(N222="sníž. přenesená",J222,0)</f>
        <v>0</v>
      </c>
      <c r="BI222" s="179">
        <f>IF(N222="nulová",J222,0)</f>
        <v>0</v>
      </c>
      <c r="BJ222" s="18" t="s">
        <v>86</v>
      </c>
      <c r="BK222" s="179">
        <f>ROUND(I222*H222,2)</f>
        <v>0</v>
      </c>
      <c r="BL222" s="18" t="s">
        <v>192</v>
      </c>
      <c r="BM222" s="178" t="s">
        <v>844</v>
      </c>
    </row>
    <row r="223" spans="1:65" s="2" customFormat="1" ht="14.45" customHeight="1">
      <c r="A223" s="33"/>
      <c r="B223" s="166"/>
      <c r="C223" s="167" t="s">
        <v>430</v>
      </c>
      <c r="D223" s="167" t="s">
        <v>187</v>
      </c>
      <c r="E223" s="168" t="s">
        <v>845</v>
      </c>
      <c r="F223" s="169" t="s">
        <v>846</v>
      </c>
      <c r="G223" s="170" t="s">
        <v>327</v>
      </c>
      <c r="H223" s="171">
        <v>20</v>
      </c>
      <c r="I223" s="172"/>
      <c r="J223" s="173">
        <f>ROUND(I223*H223,2)</f>
        <v>0</v>
      </c>
      <c r="K223" s="169" t="s">
        <v>1</v>
      </c>
      <c r="L223" s="34"/>
      <c r="M223" s="174" t="s">
        <v>1</v>
      </c>
      <c r="N223" s="175" t="s">
        <v>44</v>
      </c>
      <c r="O223" s="59"/>
      <c r="P223" s="176">
        <f>O223*H223</f>
        <v>0</v>
      </c>
      <c r="Q223" s="176">
        <v>0</v>
      </c>
      <c r="R223" s="176">
        <f>Q223*H223</f>
        <v>0</v>
      </c>
      <c r="S223" s="176">
        <v>0</v>
      </c>
      <c r="T223" s="177">
        <f>S223*H223</f>
        <v>0</v>
      </c>
      <c r="U223" s="33"/>
      <c r="V223" s="33"/>
      <c r="W223" s="33"/>
      <c r="X223" s="33"/>
      <c r="Y223" s="33"/>
      <c r="Z223" s="33"/>
      <c r="AA223" s="33"/>
      <c r="AB223" s="33"/>
      <c r="AC223" s="33"/>
      <c r="AD223" s="33"/>
      <c r="AE223" s="33"/>
      <c r="AR223" s="178" t="s">
        <v>192</v>
      </c>
      <c r="AT223" s="178" t="s">
        <v>187</v>
      </c>
      <c r="AU223" s="178" t="s">
        <v>88</v>
      </c>
      <c r="AY223" s="18" t="s">
        <v>184</v>
      </c>
      <c r="BE223" s="179">
        <f>IF(N223="základní",J223,0)</f>
        <v>0</v>
      </c>
      <c r="BF223" s="179">
        <f>IF(N223="snížená",J223,0)</f>
        <v>0</v>
      </c>
      <c r="BG223" s="179">
        <f>IF(N223="zákl. přenesená",J223,0)</f>
        <v>0</v>
      </c>
      <c r="BH223" s="179">
        <f>IF(N223="sníž. přenesená",J223,0)</f>
        <v>0</v>
      </c>
      <c r="BI223" s="179">
        <f>IF(N223="nulová",J223,0)</f>
        <v>0</v>
      </c>
      <c r="BJ223" s="18" t="s">
        <v>86</v>
      </c>
      <c r="BK223" s="179">
        <f>ROUND(I223*H223,2)</f>
        <v>0</v>
      </c>
      <c r="BL223" s="18" t="s">
        <v>192</v>
      </c>
      <c r="BM223" s="178" t="s">
        <v>847</v>
      </c>
    </row>
    <row r="224" spans="1:65" s="13" customFormat="1" ht="11.25">
      <c r="B224" s="184"/>
      <c r="D224" s="180" t="s">
        <v>196</v>
      </c>
      <c r="E224" s="185" t="s">
        <v>1</v>
      </c>
      <c r="F224" s="186" t="s">
        <v>848</v>
      </c>
      <c r="H224" s="187">
        <v>20</v>
      </c>
      <c r="I224" s="188"/>
      <c r="L224" s="184"/>
      <c r="M224" s="189"/>
      <c r="N224" s="190"/>
      <c r="O224" s="190"/>
      <c r="P224" s="190"/>
      <c r="Q224" s="190"/>
      <c r="R224" s="190"/>
      <c r="S224" s="190"/>
      <c r="T224" s="191"/>
      <c r="AT224" s="185" t="s">
        <v>196</v>
      </c>
      <c r="AU224" s="185" t="s">
        <v>88</v>
      </c>
      <c r="AV224" s="13" t="s">
        <v>88</v>
      </c>
      <c r="AW224" s="13" t="s">
        <v>36</v>
      </c>
      <c r="AX224" s="13" t="s">
        <v>86</v>
      </c>
      <c r="AY224" s="185" t="s">
        <v>184</v>
      </c>
    </row>
    <row r="225" spans="1:65" s="2" customFormat="1" ht="24.2" customHeight="1">
      <c r="A225" s="33"/>
      <c r="B225" s="166"/>
      <c r="C225" s="200" t="s">
        <v>434</v>
      </c>
      <c r="D225" s="200" t="s">
        <v>213</v>
      </c>
      <c r="E225" s="201" t="s">
        <v>849</v>
      </c>
      <c r="F225" s="202" t="s">
        <v>850</v>
      </c>
      <c r="G225" s="203" t="s">
        <v>216</v>
      </c>
      <c r="H225" s="204">
        <v>3.51</v>
      </c>
      <c r="I225" s="205"/>
      <c r="J225" s="206">
        <f>ROUND(I225*H225,2)</f>
        <v>0</v>
      </c>
      <c r="K225" s="202" t="s">
        <v>191</v>
      </c>
      <c r="L225" s="207"/>
      <c r="M225" s="208" t="s">
        <v>1</v>
      </c>
      <c r="N225" s="209" t="s">
        <v>44</v>
      </c>
      <c r="O225" s="59"/>
      <c r="P225" s="176">
        <f>O225*H225</f>
        <v>0</v>
      </c>
      <c r="Q225" s="176">
        <v>1</v>
      </c>
      <c r="R225" s="176">
        <f>Q225*H225</f>
        <v>3.51</v>
      </c>
      <c r="S225" s="176">
        <v>0</v>
      </c>
      <c r="T225" s="177">
        <f>S225*H225</f>
        <v>0</v>
      </c>
      <c r="U225" s="33"/>
      <c r="V225" s="33"/>
      <c r="W225" s="33"/>
      <c r="X225" s="33"/>
      <c r="Y225" s="33"/>
      <c r="Z225" s="33"/>
      <c r="AA225" s="33"/>
      <c r="AB225" s="33"/>
      <c r="AC225" s="33"/>
      <c r="AD225" s="33"/>
      <c r="AE225" s="33"/>
      <c r="AR225" s="178" t="s">
        <v>217</v>
      </c>
      <c r="AT225" s="178" t="s">
        <v>213</v>
      </c>
      <c r="AU225" s="178" t="s">
        <v>88</v>
      </c>
      <c r="AY225" s="18" t="s">
        <v>184</v>
      </c>
      <c r="BE225" s="179">
        <f>IF(N225="základní",J225,0)</f>
        <v>0</v>
      </c>
      <c r="BF225" s="179">
        <f>IF(N225="snížená",J225,0)</f>
        <v>0</v>
      </c>
      <c r="BG225" s="179">
        <f>IF(N225="zákl. přenesená",J225,0)</f>
        <v>0</v>
      </c>
      <c r="BH225" s="179">
        <f>IF(N225="sníž. přenesená",J225,0)</f>
        <v>0</v>
      </c>
      <c r="BI225" s="179">
        <f>IF(N225="nulová",J225,0)</f>
        <v>0</v>
      </c>
      <c r="BJ225" s="18" t="s">
        <v>86</v>
      </c>
      <c r="BK225" s="179">
        <f>ROUND(I225*H225,2)</f>
        <v>0</v>
      </c>
      <c r="BL225" s="18" t="s">
        <v>192</v>
      </c>
      <c r="BM225" s="178" t="s">
        <v>851</v>
      </c>
    </row>
    <row r="226" spans="1:65" s="13" customFormat="1" ht="11.25">
      <c r="B226" s="184"/>
      <c r="D226" s="180" t="s">
        <v>196</v>
      </c>
      <c r="E226" s="185" t="s">
        <v>1</v>
      </c>
      <c r="F226" s="186" t="s">
        <v>852</v>
      </c>
      <c r="H226" s="187">
        <v>3.51</v>
      </c>
      <c r="I226" s="188"/>
      <c r="L226" s="184"/>
      <c r="M226" s="189"/>
      <c r="N226" s="190"/>
      <c r="O226" s="190"/>
      <c r="P226" s="190"/>
      <c r="Q226" s="190"/>
      <c r="R226" s="190"/>
      <c r="S226" s="190"/>
      <c r="T226" s="191"/>
      <c r="AT226" s="185" t="s">
        <v>196</v>
      </c>
      <c r="AU226" s="185" t="s">
        <v>88</v>
      </c>
      <c r="AV226" s="13" t="s">
        <v>88</v>
      </c>
      <c r="AW226" s="13" t="s">
        <v>36</v>
      </c>
      <c r="AX226" s="13" t="s">
        <v>86</v>
      </c>
      <c r="AY226" s="185" t="s">
        <v>184</v>
      </c>
    </row>
    <row r="227" spans="1:65" s="2" customFormat="1" ht="14.45" customHeight="1">
      <c r="A227" s="33"/>
      <c r="B227" s="166"/>
      <c r="C227" s="200" t="s">
        <v>438</v>
      </c>
      <c r="D227" s="200" t="s">
        <v>213</v>
      </c>
      <c r="E227" s="201" t="s">
        <v>853</v>
      </c>
      <c r="F227" s="202" t="s">
        <v>854</v>
      </c>
      <c r="G227" s="203" t="s">
        <v>286</v>
      </c>
      <c r="H227" s="204">
        <v>20</v>
      </c>
      <c r="I227" s="205"/>
      <c r="J227" s="206">
        <f>ROUND(I227*H227,2)</f>
        <v>0</v>
      </c>
      <c r="K227" s="202" t="s">
        <v>1</v>
      </c>
      <c r="L227" s="207"/>
      <c r="M227" s="208" t="s">
        <v>1</v>
      </c>
      <c r="N227" s="209" t="s">
        <v>44</v>
      </c>
      <c r="O227" s="59"/>
      <c r="P227" s="176">
        <f>O227*H227</f>
        <v>0</v>
      </c>
      <c r="Q227" s="176">
        <v>0</v>
      </c>
      <c r="R227" s="176">
        <f>Q227*H227</f>
        <v>0</v>
      </c>
      <c r="S227" s="176">
        <v>0</v>
      </c>
      <c r="T227" s="177">
        <f>S227*H227</f>
        <v>0</v>
      </c>
      <c r="U227" s="33"/>
      <c r="V227" s="33"/>
      <c r="W227" s="33"/>
      <c r="X227" s="33"/>
      <c r="Y227" s="33"/>
      <c r="Z227" s="33"/>
      <c r="AA227" s="33"/>
      <c r="AB227" s="33"/>
      <c r="AC227" s="33"/>
      <c r="AD227" s="33"/>
      <c r="AE227" s="33"/>
      <c r="AR227" s="178" t="s">
        <v>217</v>
      </c>
      <c r="AT227" s="178" t="s">
        <v>213</v>
      </c>
      <c r="AU227" s="178" t="s">
        <v>88</v>
      </c>
      <c r="AY227" s="18" t="s">
        <v>184</v>
      </c>
      <c r="BE227" s="179">
        <f>IF(N227="základní",J227,0)</f>
        <v>0</v>
      </c>
      <c r="BF227" s="179">
        <f>IF(N227="snížená",J227,0)</f>
        <v>0</v>
      </c>
      <c r="BG227" s="179">
        <f>IF(N227="zákl. přenesená",J227,0)</f>
        <v>0</v>
      </c>
      <c r="BH227" s="179">
        <f>IF(N227="sníž. přenesená",J227,0)</f>
        <v>0</v>
      </c>
      <c r="BI227" s="179">
        <f>IF(N227="nulová",J227,0)</f>
        <v>0</v>
      </c>
      <c r="BJ227" s="18" t="s">
        <v>86</v>
      </c>
      <c r="BK227" s="179">
        <f>ROUND(I227*H227,2)</f>
        <v>0</v>
      </c>
      <c r="BL227" s="18" t="s">
        <v>192</v>
      </c>
      <c r="BM227" s="178" t="s">
        <v>855</v>
      </c>
    </row>
    <row r="228" spans="1:65" s="2" customFormat="1" ht="24.2" customHeight="1">
      <c r="A228" s="33"/>
      <c r="B228" s="166"/>
      <c r="C228" s="167" t="s">
        <v>442</v>
      </c>
      <c r="D228" s="167" t="s">
        <v>187</v>
      </c>
      <c r="E228" s="168" t="s">
        <v>503</v>
      </c>
      <c r="F228" s="169" t="s">
        <v>504</v>
      </c>
      <c r="G228" s="170" t="s">
        <v>228</v>
      </c>
      <c r="H228" s="171">
        <v>57.25</v>
      </c>
      <c r="I228" s="172"/>
      <c r="J228" s="173">
        <f>ROUND(I228*H228,2)</f>
        <v>0</v>
      </c>
      <c r="K228" s="169" t="s">
        <v>191</v>
      </c>
      <c r="L228" s="34"/>
      <c r="M228" s="174" t="s">
        <v>1</v>
      </c>
      <c r="N228" s="175" t="s">
        <v>44</v>
      </c>
      <c r="O228" s="59"/>
      <c r="P228" s="176">
        <f>O228*H228</f>
        <v>0</v>
      </c>
      <c r="Q228" s="176">
        <v>0</v>
      </c>
      <c r="R228" s="176">
        <f>Q228*H228</f>
        <v>0</v>
      </c>
      <c r="S228" s="176">
        <v>0</v>
      </c>
      <c r="T228" s="177">
        <f>S228*H228</f>
        <v>0</v>
      </c>
      <c r="U228" s="33"/>
      <c r="V228" s="33"/>
      <c r="W228" s="33"/>
      <c r="X228" s="33"/>
      <c r="Y228" s="33"/>
      <c r="Z228" s="33"/>
      <c r="AA228" s="33"/>
      <c r="AB228" s="33"/>
      <c r="AC228" s="33"/>
      <c r="AD228" s="33"/>
      <c r="AE228" s="33"/>
      <c r="AR228" s="178" t="s">
        <v>192</v>
      </c>
      <c r="AT228" s="178" t="s">
        <v>187</v>
      </c>
      <c r="AU228" s="178" t="s">
        <v>88</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192</v>
      </c>
      <c r="BM228" s="178" t="s">
        <v>856</v>
      </c>
    </row>
    <row r="229" spans="1:65" s="13" customFormat="1" ht="11.25">
      <c r="B229" s="184"/>
      <c r="D229" s="180" t="s">
        <v>196</v>
      </c>
      <c r="E229" s="185" t="s">
        <v>1</v>
      </c>
      <c r="F229" s="186" t="s">
        <v>857</v>
      </c>
      <c r="H229" s="187">
        <v>41.25</v>
      </c>
      <c r="I229" s="188"/>
      <c r="L229" s="184"/>
      <c r="M229" s="189"/>
      <c r="N229" s="190"/>
      <c r="O229" s="190"/>
      <c r="P229" s="190"/>
      <c r="Q229" s="190"/>
      <c r="R229" s="190"/>
      <c r="S229" s="190"/>
      <c r="T229" s="191"/>
      <c r="AT229" s="185" t="s">
        <v>196</v>
      </c>
      <c r="AU229" s="185" t="s">
        <v>88</v>
      </c>
      <c r="AV229" s="13" t="s">
        <v>88</v>
      </c>
      <c r="AW229" s="13" t="s">
        <v>36</v>
      </c>
      <c r="AX229" s="13" t="s">
        <v>79</v>
      </c>
      <c r="AY229" s="185" t="s">
        <v>184</v>
      </c>
    </row>
    <row r="230" spans="1:65" s="13" customFormat="1" ht="11.25">
      <c r="B230" s="184"/>
      <c r="D230" s="180" t="s">
        <v>196</v>
      </c>
      <c r="E230" s="185" t="s">
        <v>1</v>
      </c>
      <c r="F230" s="186" t="s">
        <v>858</v>
      </c>
      <c r="H230" s="187">
        <v>16</v>
      </c>
      <c r="I230" s="188"/>
      <c r="L230" s="184"/>
      <c r="M230" s="189"/>
      <c r="N230" s="190"/>
      <c r="O230" s="190"/>
      <c r="P230" s="190"/>
      <c r="Q230" s="190"/>
      <c r="R230" s="190"/>
      <c r="S230" s="190"/>
      <c r="T230" s="191"/>
      <c r="AT230" s="185" t="s">
        <v>196</v>
      </c>
      <c r="AU230" s="185" t="s">
        <v>88</v>
      </c>
      <c r="AV230" s="13" t="s">
        <v>88</v>
      </c>
      <c r="AW230" s="13" t="s">
        <v>36</v>
      </c>
      <c r="AX230" s="13" t="s">
        <v>79</v>
      </c>
      <c r="AY230" s="185" t="s">
        <v>184</v>
      </c>
    </row>
    <row r="231" spans="1:65" s="14" customFormat="1" ht="11.25">
      <c r="B231" s="192"/>
      <c r="D231" s="180" t="s">
        <v>196</v>
      </c>
      <c r="E231" s="193" t="s">
        <v>1</v>
      </c>
      <c r="F231" s="194" t="s">
        <v>212</v>
      </c>
      <c r="H231" s="195">
        <v>57.25</v>
      </c>
      <c r="I231" s="196"/>
      <c r="L231" s="192"/>
      <c r="M231" s="197"/>
      <c r="N231" s="198"/>
      <c r="O231" s="198"/>
      <c r="P231" s="198"/>
      <c r="Q231" s="198"/>
      <c r="R231" s="198"/>
      <c r="S231" s="198"/>
      <c r="T231" s="199"/>
      <c r="AT231" s="193" t="s">
        <v>196</v>
      </c>
      <c r="AU231" s="193" t="s">
        <v>88</v>
      </c>
      <c r="AV231" s="14" t="s">
        <v>192</v>
      </c>
      <c r="AW231" s="14" t="s">
        <v>36</v>
      </c>
      <c r="AX231" s="14" t="s">
        <v>86</v>
      </c>
      <c r="AY231" s="193" t="s">
        <v>184</v>
      </c>
    </row>
    <row r="232" spans="1:65" s="2" customFormat="1" ht="24.2" customHeight="1">
      <c r="A232" s="33"/>
      <c r="B232" s="166"/>
      <c r="C232" s="167" t="s">
        <v>446</v>
      </c>
      <c r="D232" s="167" t="s">
        <v>187</v>
      </c>
      <c r="E232" s="168" t="s">
        <v>859</v>
      </c>
      <c r="F232" s="169" t="s">
        <v>860</v>
      </c>
      <c r="G232" s="170" t="s">
        <v>286</v>
      </c>
      <c r="H232" s="171">
        <v>1</v>
      </c>
      <c r="I232" s="172"/>
      <c r="J232" s="173">
        <f>ROUND(I232*H232,2)</f>
        <v>0</v>
      </c>
      <c r="K232" s="169" t="s">
        <v>1</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192</v>
      </c>
      <c r="AT232" s="178" t="s">
        <v>187</v>
      </c>
      <c r="AU232" s="178" t="s">
        <v>88</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192</v>
      </c>
      <c r="BM232" s="178" t="s">
        <v>861</v>
      </c>
    </row>
    <row r="233" spans="1:65" s="12" customFormat="1" ht="25.9" customHeight="1">
      <c r="B233" s="153"/>
      <c r="D233" s="154" t="s">
        <v>78</v>
      </c>
      <c r="E233" s="155" t="s">
        <v>553</v>
      </c>
      <c r="F233" s="155" t="s">
        <v>554</v>
      </c>
      <c r="I233" s="156"/>
      <c r="J233" s="157">
        <f>BK233</f>
        <v>0</v>
      </c>
      <c r="L233" s="153"/>
      <c r="M233" s="158"/>
      <c r="N233" s="159"/>
      <c r="O233" s="159"/>
      <c r="P233" s="160">
        <f>SUM(P234:P277)</f>
        <v>0</v>
      </c>
      <c r="Q233" s="159"/>
      <c r="R233" s="160">
        <f>SUM(R234:R277)</f>
        <v>0</v>
      </c>
      <c r="S233" s="159"/>
      <c r="T233" s="161">
        <f>SUM(T234:T277)</f>
        <v>0</v>
      </c>
      <c r="AR233" s="154" t="s">
        <v>192</v>
      </c>
      <c r="AT233" s="162" t="s">
        <v>78</v>
      </c>
      <c r="AU233" s="162" t="s">
        <v>79</v>
      </c>
      <c r="AY233" s="154" t="s">
        <v>184</v>
      </c>
      <c r="BK233" s="163">
        <f>SUM(BK234:BK277)</f>
        <v>0</v>
      </c>
    </row>
    <row r="234" spans="1:65" s="2" customFormat="1" ht="49.15" customHeight="1">
      <c r="A234" s="33"/>
      <c r="B234" s="166"/>
      <c r="C234" s="167" t="s">
        <v>451</v>
      </c>
      <c r="D234" s="167" t="s">
        <v>187</v>
      </c>
      <c r="E234" s="168" t="s">
        <v>556</v>
      </c>
      <c r="F234" s="169" t="s">
        <v>557</v>
      </c>
      <c r="G234" s="170" t="s">
        <v>216</v>
      </c>
      <c r="H234" s="171">
        <v>20.628</v>
      </c>
      <c r="I234" s="172"/>
      <c r="J234" s="173">
        <f>ROUND(I234*H234,2)</f>
        <v>0</v>
      </c>
      <c r="K234" s="169" t="s">
        <v>191</v>
      </c>
      <c r="L234" s="34"/>
      <c r="M234" s="174" t="s">
        <v>1</v>
      </c>
      <c r="N234" s="175" t="s">
        <v>44</v>
      </c>
      <c r="O234" s="59"/>
      <c r="P234" s="176">
        <f>O234*H234</f>
        <v>0</v>
      </c>
      <c r="Q234" s="176">
        <v>0</v>
      </c>
      <c r="R234" s="176">
        <f>Q234*H234</f>
        <v>0</v>
      </c>
      <c r="S234" s="176">
        <v>0</v>
      </c>
      <c r="T234" s="177">
        <f>S234*H234</f>
        <v>0</v>
      </c>
      <c r="U234" s="33"/>
      <c r="V234" s="33"/>
      <c r="W234" s="33"/>
      <c r="X234" s="33"/>
      <c r="Y234" s="33"/>
      <c r="Z234" s="33"/>
      <c r="AA234" s="33"/>
      <c r="AB234" s="33"/>
      <c r="AC234" s="33"/>
      <c r="AD234" s="33"/>
      <c r="AE234" s="33"/>
      <c r="AR234" s="178" t="s">
        <v>558</v>
      </c>
      <c r="AT234" s="178" t="s">
        <v>187</v>
      </c>
      <c r="AU234" s="178" t="s">
        <v>86</v>
      </c>
      <c r="AY234" s="18" t="s">
        <v>184</v>
      </c>
      <c r="BE234" s="179">
        <f>IF(N234="základní",J234,0)</f>
        <v>0</v>
      </c>
      <c r="BF234" s="179">
        <f>IF(N234="snížená",J234,0)</f>
        <v>0</v>
      </c>
      <c r="BG234" s="179">
        <f>IF(N234="zákl. přenesená",J234,0)</f>
        <v>0</v>
      </c>
      <c r="BH234" s="179">
        <f>IF(N234="sníž. přenesená",J234,0)</f>
        <v>0</v>
      </c>
      <c r="BI234" s="179">
        <f>IF(N234="nulová",J234,0)</f>
        <v>0</v>
      </c>
      <c r="BJ234" s="18" t="s">
        <v>86</v>
      </c>
      <c r="BK234" s="179">
        <f>ROUND(I234*H234,2)</f>
        <v>0</v>
      </c>
      <c r="BL234" s="18" t="s">
        <v>558</v>
      </c>
      <c r="BM234" s="178" t="s">
        <v>862</v>
      </c>
    </row>
    <row r="235" spans="1:65" s="2" customFormat="1" ht="19.5">
      <c r="A235" s="33"/>
      <c r="B235" s="34"/>
      <c r="C235" s="33"/>
      <c r="D235" s="180" t="s">
        <v>194</v>
      </c>
      <c r="E235" s="33"/>
      <c r="F235" s="181" t="s">
        <v>560</v>
      </c>
      <c r="G235" s="33"/>
      <c r="H235" s="33"/>
      <c r="I235" s="102"/>
      <c r="J235" s="33"/>
      <c r="K235" s="33"/>
      <c r="L235" s="34"/>
      <c r="M235" s="182"/>
      <c r="N235" s="183"/>
      <c r="O235" s="59"/>
      <c r="P235" s="59"/>
      <c r="Q235" s="59"/>
      <c r="R235" s="59"/>
      <c r="S235" s="59"/>
      <c r="T235" s="60"/>
      <c r="U235" s="33"/>
      <c r="V235" s="33"/>
      <c r="W235" s="33"/>
      <c r="X235" s="33"/>
      <c r="Y235" s="33"/>
      <c r="Z235" s="33"/>
      <c r="AA235" s="33"/>
      <c r="AB235" s="33"/>
      <c r="AC235" s="33"/>
      <c r="AD235" s="33"/>
      <c r="AE235" s="33"/>
      <c r="AT235" s="18" t="s">
        <v>194</v>
      </c>
      <c r="AU235" s="18" t="s">
        <v>86</v>
      </c>
    </row>
    <row r="236" spans="1:65" s="13" customFormat="1" ht="11.25">
      <c r="B236" s="184"/>
      <c r="D236" s="180" t="s">
        <v>196</v>
      </c>
      <c r="E236" s="185" t="s">
        <v>1</v>
      </c>
      <c r="F236" s="186" t="s">
        <v>863</v>
      </c>
      <c r="H236" s="187">
        <v>8.4619999999999997</v>
      </c>
      <c r="I236" s="188"/>
      <c r="L236" s="184"/>
      <c r="M236" s="189"/>
      <c r="N236" s="190"/>
      <c r="O236" s="190"/>
      <c r="P236" s="190"/>
      <c r="Q236" s="190"/>
      <c r="R236" s="190"/>
      <c r="S236" s="190"/>
      <c r="T236" s="191"/>
      <c r="AT236" s="185" t="s">
        <v>196</v>
      </c>
      <c r="AU236" s="185" t="s">
        <v>86</v>
      </c>
      <c r="AV236" s="13" t="s">
        <v>88</v>
      </c>
      <c r="AW236" s="13" t="s">
        <v>36</v>
      </c>
      <c r="AX236" s="13" t="s">
        <v>79</v>
      </c>
      <c r="AY236" s="185" t="s">
        <v>184</v>
      </c>
    </row>
    <row r="237" spans="1:65" s="13" customFormat="1" ht="11.25">
      <c r="B237" s="184"/>
      <c r="D237" s="180" t="s">
        <v>196</v>
      </c>
      <c r="E237" s="185" t="s">
        <v>1</v>
      </c>
      <c r="F237" s="186" t="s">
        <v>864</v>
      </c>
      <c r="H237" s="187">
        <v>12.166</v>
      </c>
      <c r="I237" s="188"/>
      <c r="L237" s="184"/>
      <c r="M237" s="189"/>
      <c r="N237" s="190"/>
      <c r="O237" s="190"/>
      <c r="P237" s="190"/>
      <c r="Q237" s="190"/>
      <c r="R237" s="190"/>
      <c r="S237" s="190"/>
      <c r="T237" s="191"/>
      <c r="AT237" s="185" t="s">
        <v>196</v>
      </c>
      <c r="AU237" s="185" t="s">
        <v>86</v>
      </c>
      <c r="AV237" s="13" t="s">
        <v>88</v>
      </c>
      <c r="AW237" s="13" t="s">
        <v>36</v>
      </c>
      <c r="AX237" s="13" t="s">
        <v>79</v>
      </c>
      <c r="AY237" s="185" t="s">
        <v>184</v>
      </c>
    </row>
    <row r="238" spans="1:65" s="14" customFormat="1" ht="11.25">
      <c r="B238" s="192"/>
      <c r="D238" s="180" t="s">
        <v>196</v>
      </c>
      <c r="E238" s="193" t="s">
        <v>1</v>
      </c>
      <c r="F238" s="194" t="s">
        <v>212</v>
      </c>
      <c r="H238" s="195">
        <v>20.628</v>
      </c>
      <c r="I238" s="196"/>
      <c r="L238" s="192"/>
      <c r="M238" s="197"/>
      <c r="N238" s="198"/>
      <c r="O238" s="198"/>
      <c r="P238" s="198"/>
      <c r="Q238" s="198"/>
      <c r="R238" s="198"/>
      <c r="S238" s="198"/>
      <c r="T238" s="199"/>
      <c r="AT238" s="193" t="s">
        <v>196</v>
      </c>
      <c r="AU238" s="193" t="s">
        <v>86</v>
      </c>
      <c r="AV238" s="14" t="s">
        <v>192</v>
      </c>
      <c r="AW238" s="14" t="s">
        <v>36</v>
      </c>
      <c r="AX238" s="14" t="s">
        <v>86</v>
      </c>
      <c r="AY238" s="193" t="s">
        <v>184</v>
      </c>
    </row>
    <row r="239" spans="1:65" s="2" customFormat="1" ht="49.15" customHeight="1">
      <c r="A239" s="33"/>
      <c r="B239" s="166"/>
      <c r="C239" s="167" t="s">
        <v>455</v>
      </c>
      <c r="D239" s="167" t="s">
        <v>187</v>
      </c>
      <c r="E239" s="168" t="s">
        <v>567</v>
      </c>
      <c r="F239" s="169" t="s">
        <v>568</v>
      </c>
      <c r="G239" s="170" t="s">
        <v>216</v>
      </c>
      <c r="H239" s="171">
        <v>482.42</v>
      </c>
      <c r="I239" s="172"/>
      <c r="J239" s="173">
        <f>ROUND(I239*H239,2)</f>
        <v>0</v>
      </c>
      <c r="K239" s="169" t="s">
        <v>191</v>
      </c>
      <c r="L239" s="34"/>
      <c r="M239" s="174" t="s">
        <v>1</v>
      </c>
      <c r="N239" s="175" t="s">
        <v>44</v>
      </c>
      <c r="O239" s="59"/>
      <c r="P239" s="176">
        <f>O239*H239</f>
        <v>0</v>
      </c>
      <c r="Q239" s="176">
        <v>0</v>
      </c>
      <c r="R239" s="176">
        <f>Q239*H239</f>
        <v>0</v>
      </c>
      <c r="S239" s="176">
        <v>0</v>
      </c>
      <c r="T239" s="177">
        <f>S239*H239</f>
        <v>0</v>
      </c>
      <c r="U239" s="33"/>
      <c r="V239" s="33"/>
      <c r="W239" s="33"/>
      <c r="X239" s="33"/>
      <c r="Y239" s="33"/>
      <c r="Z239" s="33"/>
      <c r="AA239" s="33"/>
      <c r="AB239" s="33"/>
      <c r="AC239" s="33"/>
      <c r="AD239" s="33"/>
      <c r="AE239" s="33"/>
      <c r="AR239" s="178" t="s">
        <v>558</v>
      </c>
      <c r="AT239" s="178" t="s">
        <v>187</v>
      </c>
      <c r="AU239" s="178" t="s">
        <v>86</v>
      </c>
      <c r="AY239" s="18" t="s">
        <v>184</v>
      </c>
      <c r="BE239" s="179">
        <f>IF(N239="základní",J239,0)</f>
        <v>0</v>
      </c>
      <c r="BF239" s="179">
        <f>IF(N239="snížená",J239,0)</f>
        <v>0</v>
      </c>
      <c r="BG239" s="179">
        <f>IF(N239="zákl. přenesená",J239,0)</f>
        <v>0</v>
      </c>
      <c r="BH239" s="179">
        <f>IF(N239="sníž. přenesená",J239,0)</f>
        <v>0</v>
      </c>
      <c r="BI239" s="179">
        <f>IF(N239="nulová",J239,0)</f>
        <v>0</v>
      </c>
      <c r="BJ239" s="18" t="s">
        <v>86</v>
      </c>
      <c r="BK239" s="179">
        <f>ROUND(I239*H239,2)</f>
        <v>0</v>
      </c>
      <c r="BL239" s="18" t="s">
        <v>558</v>
      </c>
      <c r="BM239" s="178" t="s">
        <v>865</v>
      </c>
    </row>
    <row r="240" spans="1:65" s="2" customFormat="1" ht="19.5">
      <c r="A240" s="33"/>
      <c r="B240" s="34"/>
      <c r="C240" s="33"/>
      <c r="D240" s="180" t="s">
        <v>194</v>
      </c>
      <c r="E240" s="33"/>
      <c r="F240" s="181" t="s">
        <v>560</v>
      </c>
      <c r="G240" s="33"/>
      <c r="H240" s="33"/>
      <c r="I240" s="102"/>
      <c r="J240" s="33"/>
      <c r="K240" s="33"/>
      <c r="L240" s="34"/>
      <c r="M240" s="182"/>
      <c r="N240" s="183"/>
      <c r="O240" s="59"/>
      <c r="P240" s="59"/>
      <c r="Q240" s="59"/>
      <c r="R240" s="59"/>
      <c r="S240" s="59"/>
      <c r="T240" s="60"/>
      <c r="U240" s="33"/>
      <c r="V240" s="33"/>
      <c r="W240" s="33"/>
      <c r="X240" s="33"/>
      <c r="Y240" s="33"/>
      <c r="Z240" s="33"/>
      <c r="AA240" s="33"/>
      <c r="AB240" s="33"/>
      <c r="AC240" s="33"/>
      <c r="AD240" s="33"/>
      <c r="AE240" s="33"/>
      <c r="AT240" s="18" t="s">
        <v>194</v>
      </c>
      <c r="AU240" s="18" t="s">
        <v>86</v>
      </c>
    </row>
    <row r="241" spans="1:65" s="13" customFormat="1" ht="11.25">
      <c r="B241" s="184"/>
      <c r="D241" s="180" t="s">
        <v>196</v>
      </c>
      <c r="E241" s="185" t="s">
        <v>1</v>
      </c>
      <c r="F241" s="186" t="s">
        <v>866</v>
      </c>
      <c r="H241" s="187">
        <v>41.25</v>
      </c>
      <c r="I241" s="188"/>
      <c r="L241" s="184"/>
      <c r="M241" s="189"/>
      <c r="N241" s="190"/>
      <c r="O241" s="190"/>
      <c r="P241" s="190"/>
      <c r="Q241" s="190"/>
      <c r="R241" s="190"/>
      <c r="S241" s="190"/>
      <c r="T241" s="191"/>
      <c r="AT241" s="185" t="s">
        <v>196</v>
      </c>
      <c r="AU241" s="185" t="s">
        <v>86</v>
      </c>
      <c r="AV241" s="13" t="s">
        <v>88</v>
      </c>
      <c r="AW241" s="13" t="s">
        <v>36</v>
      </c>
      <c r="AX241" s="13" t="s">
        <v>79</v>
      </c>
      <c r="AY241" s="185" t="s">
        <v>184</v>
      </c>
    </row>
    <row r="242" spans="1:65" s="13" customFormat="1" ht="11.25">
      <c r="B242" s="184"/>
      <c r="D242" s="180" t="s">
        <v>196</v>
      </c>
      <c r="E242" s="185" t="s">
        <v>1</v>
      </c>
      <c r="F242" s="186" t="s">
        <v>858</v>
      </c>
      <c r="H242" s="187">
        <v>16</v>
      </c>
      <c r="I242" s="188"/>
      <c r="L242" s="184"/>
      <c r="M242" s="189"/>
      <c r="N242" s="190"/>
      <c r="O242" s="190"/>
      <c r="P242" s="190"/>
      <c r="Q242" s="190"/>
      <c r="R242" s="190"/>
      <c r="S242" s="190"/>
      <c r="T242" s="191"/>
      <c r="AT242" s="185" t="s">
        <v>196</v>
      </c>
      <c r="AU242" s="185" t="s">
        <v>86</v>
      </c>
      <c r="AV242" s="13" t="s">
        <v>88</v>
      </c>
      <c r="AW242" s="13" t="s">
        <v>36</v>
      </c>
      <c r="AX242" s="13" t="s">
        <v>79</v>
      </c>
      <c r="AY242" s="185" t="s">
        <v>184</v>
      </c>
    </row>
    <row r="243" spans="1:65" s="13" customFormat="1" ht="11.25">
      <c r="B243" s="184"/>
      <c r="D243" s="180" t="s">
        <v>196</v>
      </c>
      <c r="E243" s="185" t="s">
        <v>1</v>
      </c>
      <c r="F243" s="186" t="s">
        <v>867</v>
      </c>
      <c r="H243" s="187">
        <v>31.2</v>
      </c>
      <c r="I243" s="188"/>
      <c r="L243" s="184"/>
      <c r="M243" s="189"/>
      <c r="N243" s="190"/>
      <c r="O243" s="190"/>
      <c r="P243" s="190"/>
      <c r="Q243" s="190"/>
      <c r="R243" s="190"/>
      <c r="S243" s="190"/>
      <c r="T243" s="191"/>
      <c r="AT243" s="185" t="s">
        <v>196</v>
      </c>
      <c r="AU243" s="185" t="s">
        <v>86</v>
      </c>
      <c r="AV243" s="13" t="s">
        <v>88</v>
      </c>
      <c r="AW243" s="13" t="s">
        <v>36</v>
      </c>
      <c r="AX243" s="13" t="s">
        <v>79</v>
      </c>
      <c r="AY243" s="185" t="s">
        <v>184</v>
      </c>
    </row>
    <row r="244" spans="1:65" s="13" customFormat="1" ht="11.25">
      <c r="B244" s="184"/>
      <c r="D244" s="180" t="s">
        <v>196</v>
      </c>
      <c r="E244" s="185" t="s">
        <v>1</v>
      </c>
      <c r="F244" s="186" t="s">
        <v>868</v>
      </c>
      <c r="H244" s="187">
        <v>1.913</v>
      </c>
      <c r="I244" s="188"/>
      <c r="L244" s="184"/>
      <c r="M244" s="189"/>
      <c r="N244" s="190"/>
      <c r="O244" s="190"/>
      <c r="P244" s="190"/>
      <c r="Q244" s="190"/>
      <c r="R244" s="190"/>
      <c r="S244" s="190"/>
      <c r="T244" s="191"/>
      <c r="AT244" s="185" t="s">
        <v>196</v>
      </c>
      <c r="AU244" s="185" t="s">
        <v>86</v>
      </c>
      <c r="AV244" s="13" t="s">
        <v>88</v>
      </c>
      <c r="AW244" s="13" t="s">
        <v>36</v>
      </c>
      <c r="AX244" s="13" t="s">
        <v>79</v>
      </c>
      <c r="AY244" s="185" t="s">
        <v>184</v>
      </c>
    </row>
    <row r="245" spans="1:65" s="13" customFormat="1" ht="11.25">
      <c r="B245" s="184"/>
      <c r="D245" s="180" t="s">
        <v>196</v>
      </c>
      <c r="E245" s="185" t="s">
        <v>1</v>
      </c>
      <c r="F245" s="186" t="s">
        <v>869</v>
      </c>
      <c r="H245" s="187">
        <v>1.56</v>
      </c>
      <c r="I245" s="188"/>
      <c r="L245" s="184"/>
      <c r="M245" s="189"/>
      <c r="N245" s="190"/>
      <c r="O245" s="190"/>
      <c r="P245" s="190"/>
      <c r="Q245" s="190"/>
      <c r="R245" s="190"/>
      <c r="S245" s="190"/>
      <c r="T245" s="191"/>
      <c r="AT245" s="185" t="s">
        <v>196</v>
      </c>
      <c r="AU245" s="185" t="s">
        <v>86</v>
      </c>
      <c r="AV245" s="13" t="s">
        <v>88</v>
      </c>
      <c r="AW245" s="13" t="s">
        <v>36</v>
      </c>
      <c r="AX245" s="13" t="s">
        <v>79</v>
      </c>
      <c r="AY245" s="185" t="s">
        <v>184</v>
      </c>
    </row>
    <row r="246" spans="1:65" s="13" customFormat="1" ht="11.25">
      <c r="B246" s="184"/>
      <c r="D246" s="180" t="s">
        <v>196</v>
      </c>
      <c r="E246" s="185" t="s">
        <v>1</v>
      </c>
      <c r="F246" s="186" t="s">
        <v>870</v>
      </c>
      <c r="H246" s="187">
        <v>11.52</v>
      </c>
      <c r="I246" s="188"/>
      <c r="L246" s="184"/>
      <c r="M246" s="189"/>
      <c r="N246" s="190"/>
      <c r="O246" s="190"/>
      <c r="P246" s="190"/>
      <c r="Q246" s="190"/>
      <c r="R246" s="190"/>
      <c r="S246" s="190"/>
      <c r="T246" s="191"/>
      <c r="AT246" s="185" t="s">
        <v>196</v>
      </c>
      <c r="AU246" s="185" t="s">
        <v>86</v>
      </c>
      <c r="AV246" s="13" t="s">
        <v>88</v>
      </c>
      <c r="AW246" s="13" t="s">
        <v>36</v>
      </c>
      <c r="AX246" s="13" t="s">
        <v>79</v>
      </c>
      <c r="AY246" s="185" t="s">
        <v>184</v>
      </c>
    </row>
    <row r="247" spans="1:65" s="13" customFormat="1" ht="11.25">
      <c r="B247" s="184"/>
      <c r="D247" s="180" t="s">
        <v>196</v>
      </c>
      <c r="E247" s="185" t="s">
        <v>1</v>
      </c>
      <c r="F247" s="186" t="s">
        <v>871</v>
      </c>
      <c r="H247" s="187">
        <v>210.83799999999999</v>
      </c>
      <c r="I247" s="188"/>
      <c r="L247" s="184"/>
      <c r="M247" s="189"/>
      <c r="N247" s="190"/>
      <c r="O247" s="190"/>
      <c r="P247" s="190"/>
      <c r="Q247" s="190"/>
      <c r="R247" s="190"/>
      <c r="S247" s="190"/>
      <c r="T247" s="191"/>
      <c r="AT247" s="185" t="s">
        <v>196</v>
      </c>
      <c r="AU247" s="185" t="s">
        <v>86</v>
      </c>
      <c r="AV247" s="13" t="s">
        <v>88</v>
      </c>
      <c r="AW247" s="13" t="s">
        <v>36</v>
      </c>
      <c r="AX247" s="13" t="s">
        <v>79</v>
      </c>
      <c r="AY247" s="185" t="s">
        <v>184</v>
      </c>
    </row>
    <row r="248" spans="1:65" s="13" customFormat="1" ht="11.25">
      <c r="B248" s="184"/>
      <c r="D248" s="180" t="s">
        <v>196</v>
      </c>
      <c r="E248" s="185" t="s">
        <v>1</v>
      </c>
      <c r="F248" s="186" t="s">
        <v>872</v>
      </c>
      <c r="H248" s="187">
        <v>164.62899999999999</v>
      </c>
      <c r="I248" s="188"/>
      <c r="L248" s="184"/>
      <c r="M248" s="189"/>
      <c r="N248" s="190"/>
      <c r="O248" s="190"/>
      <c r="P248" s="190"/>
      <c r="Q248" s="190"/>
      <c r="R248" s="190"/>
      <c r="S248" s="190"/>
      <c r="T248" s="191"/>
      <c r="AT248" s="185" t="s">
        <v>196</v>
      </c>
      <c r="AU248" s="185" t="s">
        <v>86</v>
      </c>
      <c r="AV248" s="13" t="s">
        <v>88</v>
      </c>
      <c r="AW248" s="13" t="s">
        <v>36</v>
      </c>
      <c r="AX248" s="13" t="s">
        <v>79</v>
      </c>
      <c r="AY248" s="185" t="s">
        <v>184</v>
      </c>
    </row>
    <row r="249" spans="1:65" s="13" customFormat="1" ht="11.25">
      <c r="B249" s="184"/>
      <c r="D249" s="180" t="s">
        <v>196</v>
      </c>
      <c r="E249" s="185" t="s">
        <v>1</v>
      </c>
      <c r="F249" s="186" t="s">
        <v>873</v>
      </c>
      <c r="H249" s="187">
        <v>3.51</v>
      </c>
      <c r="I249" s="188"/>
      <c r="L249" s="184"/>
      <c r="M249" s="189"/>
      <c r="N249" s="190"/>
      <c r="O249" s="190"/>
      <c r="P249" s="190"/>
      <c r="Q249" s="190"/>
      <c r="R249" s="190"/>
      <c r="S249" s="190"/>
      <c r="T249" s="191"/>
      <c r="AT249" s="185" t="s">
        <v>196</v>
      </c>
      <c r="AU249" s="185" t="s">
        <v>86</v>
      </c>
      <c r="AV249" s="13" t="s">
        <v>88</v>
      </c>
      <c r="AW249" s="13" t="s">
        <v>36</v>
      </c>
      <c r="AX249" s="13" t="s">
        <v>79</v>
      </c>
      <c r="AY249" s="185" t="s">
        <v>184</v>
      </c>
    </row>
    <row r="250" spans="1:65" s="14" customFormat="1" ht="11.25">
      <c r="B250" s="192"/>
      <c r="D250" s="180" t="s">
        <v>196</v>
      </c>
      <c r="E250" s="193" t="s">
        <v>1</v>
      </c>
      <c r="F250" s="194" t="s">
        <v>212</v>
      </c>
      <c r="H250" s="195">
        <v>482.42</v>
      </c>
      <c r="I250" s="196"/>
      <c r="L250" s="192"/>
      <c r="M250" s="197"/>
      <c r="N250" s="198"/>
      <c r="O250" s="198"/>
      <c r="P250" s="198"/>
      <c r="Q250" s="198"/>
      <c r="R250" s="198"/>
      <c r="S250" s="198"/>
      <c r="T250" s="199"/>
      <c r="AT250" s="193" t="s">
        <v>196</v>
      </c>
      <c r="AU250" s="193" t="s">
        <v>86</v>
      </c>
      <c r="AV250" s="14" t="s">
        <v>192</v>
      </c>
      <c r="AW250" s="14" t="s">
        <v>36</v>
      </c>
      <c r="AX250" s="14" t="s">
        <v>86</v>
      </c>
      <c r="AY250" s="193" t="s">
        <v>184</v>
      </c>
    </row>
    <row r="251" spans="1:65" s="2" customFormat="1" ht="62.65" customHeight="1">
      <c r="A251" s="33"/>
      <c r="B251" s="166"/>
      <c r="C251" s="167" t="s">
        <v>459</v>
      </c>
      <c r="D251" s="167" t="s">
        <v>187</v>
      </c>
      <c r="E251" s="168" t="s">
        <v>580</v>
      </c>
      <c r="F251" s="169" t="s">
        <v>581</v>
      </c>
      <c r="G251" s="170" t="s">
        <v>216</v>
      </c>
      <c r="H251" s="171">
        <v>0.70599999999999996</v>
      </c>
      <c r="I251" s="172"/>
      <c r="J251" s="173">
        <f>ROUND(I251*H251,2)</f>
        <v>0</v>
      </c>
      <c r="K251" s="169" t="s">
        <v>191</v>
      </c>
      <c r="L251" s="34"/>
      <c r="M251" s="174" t="s">
        <v>1</v>
      </c>
      <c r="N251" s="175" t="s">
        <v>44</v>
      </c>
      <c r="O251" s="59"/>
      <c r="P251" s="176">
        <f>O251*H251</f>
        <v>0</v>
      </c>
      <c r="Q251" s="176">
        <v>0</v>
      </c>
      <c r="R251" s="176">
        <f>Q251*H251</f>
        <v>0</v>
      </c>
      <c r="S251" s="176">
        <v>0</v>
      </c>
      <c r="T251" s="177">
        <f>S251*H251</f>
        <v>0</v>
      </c>
      <c r="U251" s="33"/>
      <c r="V251" s="33"/>
      <c r="W251" s="33"/>
      <c r="X251" s="33"/>
      <c r="Y251" s="33"/>
      <c r="Z251" s="33"/>
      <c r="AA251" s="33"/>
      <c r="AB251" s="33"/>
      <c r="AC251" s="33"/>
      <c r="AD251" s="33"/>
      <c r="AE251" s="33"/>
      <c r="AR251" s="178" t="s">
        <v>558</v>
      </c>
      <c r="AT251" s="178" t="s">
        <v>187</v>
      </c>
      <c r="AU251" s="178" t="s">
        <v>86</v>
      </c>
      <c r="AY251" s="18" t="s">
        <v>184</v>
      </c>
      <c r="BE251" s="179">
        <f>IF(N251="základní",J251,0)</f>
        <v>0</v>
      </c>
      <c r="BF251" s="179">
        <f>IF(N251="snížená",J251,0)</f>
        <v>0</v>
      </c>
      <c r="BG251" s="179">
        <f>IF(N251="zákl. přenesená",J251,0)</f>
        <v>0</v>
      </c>
      <c r="BH251" s="179">
        <f>IF(N251="sníž. přenesená",J251,0)</f>
        <v>0</v>
      </c>
      <c r="BI251" s="179">
        <f>IF(N251="nulová",J251,0)</f>
        <v>0</v>
      </c>
      <c r="BJ251" s="18" t="s">
        <v>86</v>
      </c>
      <c r="BK251" s="179">
        <f>ROUND(I251*H251,2)</f>
        <v>0</v>
      </c>
      <c r="BL251" s="18" t="s">
        <v>558</v>
      </c>
      <c r="BM251" s="178" t="s">
        <v>874</v>
      </c>
    </row>
    <row r="252" spans="1:65" s="2" customFormat="1" ht="19.5">
      <c r="A252" s="33"/>
      <c r="B252" s="34"/>
      <c r="C252" s="33"/>
      <c r="D252" s="180" t="s">
        <v>194</v>
      </c>
      <c r="E252" s="33"/>
      <c r="F252" s="181" t="s">
        <v>560</v>
      </c>
      <c r="G252" s="33"/>
      <c r="H252" s="33"/>
      <c r="I252" s="102"/>
      <c r="J252" s="33"/>
      <c r="K252" s="33"/>
      <c r="L252" s="34"/>
      <c r="M252" s="182"/>
      <c r="N252" s="183"/>
      <c r="O252" s="59"/>
      <c r="P252" s="59"/>
      <c r="Q252" s="59"/>
      <c r="R252" s="59"/>
      <c r="S252" s="59"/>
      <c r="T252" s="60"/>
      <c r="U252" s="33"/>
      <c r="V252" s="33"/>
      <c r="W252" s="33"/>
      <c r="X252" s="33"/>
      <c r="Y252" s="33"/>
      <c r="Z252" s="33"/>
      <c r="AA252" s="33"/>
      <c r="AB252" s="33"/>
      <c r="AC252" s="33"/>
      <c r="AD252" s="33"/>
      <c r="AE252" s="33"/>
      <c r="AT252" s="18" t="s">
        <v>194</v>
      </c>
      <c r="AU252" s="18" t="s">
        <v>86</v>
      </c>
    </row>
    <row r="253" spans="1:65" s="13" customFormat="1" ht="11.25">
      <c r="B253" s="184"/>
      <c r="D253" s="180" t="s">
        <v>196</v>
      </c>
      <c r="E253" s="185" t="s">
        <v>1</v>
      </c>
      <c r="F253" s="186" t="s">
        <v>875</v>
      </c>
      <c r="H253" s="187">
        <v>0.70599999999999996</v>
      </c>
      <c r="I253" s="188"/>
      <c r="L253" s="184"/>
      <c r="M253" s="189"/>
      <c r="N253" s="190"/>
      <c r="O253" s="190"/>
      <c r="P253" s="190"/>
      <c r="Q253" s="190"/>
      <c r="R253" s="190"/>
      <c r="S253" s="190"/>
      <c r="T253" s="191"/>
      <c r="AT253" s="185" t="s">
        <v>196</v>
      </c>
      <c r="AU253" s="185" t="s">
        <v>86</v>
      </c>
      <c r="AV253" s="13" t="s">
        <v>88</v>
      </c>
      <c r="AW253" s="13" t="s">
        <v>36</v>
      </c>
      <c r="AX253" s="13" t="s">
        <v>86</v>
      </c>
      <c r="AY253" s="185" t="s">
        <v>184</v>
      </c>
    </row>
    <row r="254" spans="1:65" s="2" customFormat="1" ht="62.65" customHeight="1">
      <c r="A254" s="33"/>
      <c r="B254" s="166"/>
      <c r="C254" s="167" t="s">
        <v>464</v>
      </c>
      <c r="D254" s="167" t="s">
        <v>187</v>
      </c>
      <c r="E254" s="168" t="s">
        <v>589</v>
      </c>
      <c r="F254" s="169" t="s">
        <v>590</v>
      </c>
      <c r="G254" s="170" t="s">
        <v>216</v>
      </c>
      <c r="H254" s="171">
        <v>33.283000000000001</v>
      </c>
      <c r="I254" s="172"/>
      <c r="J254" s="173">
        <f>ROUND(I254*H254,2)</f>
        <v>0</v>
      </c>
      <c r="K254" s="169" t="s">
        <v>191</v>
      </c>
      <c r="L254" s="34"/>
      <c r="M254" s="174" t="s">
        <v>1</v>
      </c>
      <c r="N254" s="175" t="s">
        <v>44</v>
      </c>
      <c r="O254" s="59"/>
      <c r="P254" s="176">
        <f>O254*H254</f>
        <v>0</v>
      </c>
      <c r="Q254" s="176">
        <v>0</v>
      </c>
      <c r="R254" s="176">
        <f>Q254*H254</f>
        <v>0</v>
      </c>
      <c r="S254" s="176">
        <v>0</v>
      </c>
      <c r="T254" s="177">
        <f>S254*H254</f>
        <v>0</v>
      </c>
      <c r="U254" s="33"/>
      <c r="V254" s="33"/>
      <c r="W254" s="33"/>
      <c r="X254" s="33"/>
      <c r="Y254" s="33"/>
      <c r="Z254" s="33"/>
      <c r="AA254" s="33"/>
      <c r="AB254" s="33"/>
      <c r="AC254" s="33"/>
      <c r="AD254" s="33"/>
      <c r="AE254" s="33"/>
      <c r="AR254" s="178" t="s">
        <v>558</v>
      </c>
      <c r="AT254" s="178" t="s">
        <v>187</v>
      </c>
      <c r="AU254" s="178" t="s">
        <v>86</v>
      </c>
      <c r="AY254" s="18" t="s">
        <v>184</v>
      </c>
      <c r="BE254" s="179">
        <f>IF(N254="základní",J254,0)</f>
        <v>0</v>
      </c>
      <c r="BF254" s="179">
        <f>IF(N254="snížená",J254,0)</f>
        <v>0</v>
      </c>
      <c r="BG254" s="179">
        <f>IF(N254="zákl. přenesená",J254,0)</f>
        <v>0</v>
      </c>
      <c r="BH254" s="179">
        <f>IF(N254="sníž. přenesená",J254,0)</f>
        <v>0</v>
      </c>
      <c r="BI254" s="179">
        <f>IF(N254="nulová",J254,0)</f>
        <v>0</v>
      </c>
      <c r="BJ254" s="18" t="s">
        <v>86</v>
      </c>
      <c r="BK254" s="179">
        <f>ROUND(I254*H254,2)</f>
        <v>0</v>
      </c>
      <c r="BL254" s="18" t="s">
        <v>558</v>
      </c>
      <c r="BM254" s="178" t="s">
        <v>876</v>
      </c>
    </row>
    <row r="255" spans="1:65" s="2" customFormat="1" ht="19.5">
      <c r="A255" s="33"/>
      <c r="B255" s="34"/>
      <c r="C255" s="33"/>
      <c r="D255" s="180" t="s">
        <v>194</v>
      </c>
      <c r="E255" s="33"/>
      <c r="F255" s="181" t="s">
        <v>560</v>
      </c>
      <c r="G255" s="33"/>
      <c r="H255" s="33"/>
      <c r="I255" s="102"/>
      <c r="J255" s="33"/>
      <c r="K255" s="33"/>
      <c r="L255" s="34"/>
      <c r="M255" s="182"/>
      <c r="N255" s="183"/>
      <c r="O255" s="59"/>
      <c r="P255" s="59"/>
      <c r="Q255" s="59"/>
      <c r="R255" s="59"/>
      <c r="S255" s="59"/>
      <c r="T255" s="60"/>
      <c r="U255" s="33"/>
      <c r="V255" s="33"/>
      <c r="W255" s="33"/>
      <c r="X255" s="33"/>
      <c r="Y255" s="33"/>
      <c r="Z255" s="33"/>
      <c r="AA255" s="33"/>
      <c r="AB255" s="33"/>
      <c r="AC255" s="33"/>
      <c r="AD255" s="33"/>
      <c r="AE255" s="33"/>
      <c r="AT255" s="18" t="s">
        <v>194</v>
      </c>
      <c r="AU255" s="18" t="s">
        <v>86</v>
      </c>
    </row>
    <row r="256" spans="1:65" s="13" customFormat="1" ht="11.25">
      <c r="B256" s="184"/>
      <c r="D256" s="180" t="s">
        <v>196</v>
      </c>
      <c r="E256" s="185" t="s">
        <v>1</v>
      </c>
      <c r="F256" s="186" t="s">
        <v>877</v>
      </c>
      <c r="H256" s="187">
        <v>18.998000000000001</v>
      </c>
      <c r="I256" s="188"/>
      <c r="L256" s="184"/>
      <c r="M256" s="189"/>
      <c r="N256" s="190"/>
      <c r="O256" s="190"/>
      <c r="P256" s="190"/>
      <c r="Q256" s="190"/>
      <c r="R256" s="190"/>
      <c r="S256" s="190"/>
      <c r="T256" s="191"/>
      <c r="AT256" s="185" t="s">
        <v>196</v>
      </c>
      <c r="AU256" s="185" t="s">
        <v>86</v>
      </c>
      <c r="AV256" s="13" t="s">
        <v>88</v>
      </c>
      <c r="AW256" s="13" t="s">
        <v>36</v>
      </c>
      <c r="AX256" s="13" t="s">
        <v>79</v>
      </c>
      <c r="AY256" s="185" t="s">
        <v>184</v>
      </c>
    </row>
    <row r="257" spans="1:65" s="13" customFormat="1" ht="11.25">
      <c r="B257" s="184"/>
      <c r="D257" s="180" t="s">
        <v>196</v>
      </c>
      <c r="E257" s="185" t="s">
        <v>1</v>
      </c>
      <c r="F257" s="186" t="s">
        <v>878</v>
      </c>
      <c r="H257" s="187">
        <v>14.2</v>
      </c>
      <c r="I257" s="188"/>
      <c r="L257" s="184"/>
      <c r="M257" s="189"/>
      <c r="N257" s="190"/>
      <c r="O257" s="190"/>
      <c r="P257" s="190"/>
      <c r="Q257" s="190"/>
      <c r="R257" s="190"/>
      <c r="S257" s="190"/>
      <c r="T257" s="191"/>
      <c r="AT257" s="185" t="s">
        <v>196</v>
      </c>
      <c r="AU257" s="185" t="s">
        <v>86</v>
      </c>
      <c r="AV257" s="13" t="s">
        <v>88</v>
      </c>
      <c r="AW257" s="13" t="s">
        <v>36</v>
      </c>
      <c r="AX257" s="13" t="s">
        <v>79</v>
      </c>
      <c r="AY257" s="185" t="s">
        <v>184</v>
      </c>
    </row>
    <row r="258" spans="1:65" s="13" customFormat="1" ht="11.25">
      <c r="B258" s="184"/>
      <c r="D258" s="180" t="s">
        <v>196</v>
      </c>
      <c r="E258" s="185" t="s">
        <v>1</v>
      </c>
      <c r="F258" s="186" t="s">
        <v>879</v>
      </c>
      <c r="H258" s="187">
        <v>0.08</v>
      </c>
      <c r="I258" s="188"/>
      <c r="L258" s="184"/>
      <c r="M258" s="189"/>
      <c r="N258" s="190"/>
      <c r="O258" s="190"/>
      <c r="P258" s="190"/>
      <c r="Q258" s="190"/>
      <c r="R258" s="190"/>
      <c r="S258" s="190"/>
      <c r="T258" s="191"/>
      <c r="AT258" s="185" t="s">
        <v>196</v>
      </c>
      <c r="AU258" s="185" t="s">
        <v>86</v>
      </c>
      <c r="AV258" s="13" t="s">
        <v>88</v>
      </c>
      <c r="AW258" s="13" t="s">
        <v>36</v>
      </c>
      <c r="AX258" s="13" t="s">
        <v>79</v>
      </c>
      <c r="AY258" s="185" t="s">
        <v>184</v>
      </c>
    </row>
    <row r="259" spans="1:65" s="13" customFormat="1" ht="11.25">
      <c r="B259" s="184"/>
      <c r="D259" s="180" t="s">
        <v>196</v>
      </c>
      <c r="E259" s="185" t="s">
        <v>1</v>
      </c>
      <c r="F259" s="186" t="s">
        <v>880</v>
      </c>
      <c r="H259" s="187">
        <v>5.0000000000000001E-3</v>
      </c>
      <c r="I259" s="188"/>
      <c r="L259" s="184"/>
      <c r="M259" s="189"/>
      <c r="N259" s="190"/>
      <c r="O259" s="190"/>
      <c r="P259" s="190"/>
      <c r="Q259" s="190"/>
      <c r="R259" s="190"/>
      <c r="S259" s="190"/>
      <c r="T259" s="191"/>
      <c r="AT259" s="185" t="s">
        <v>196</v>
      </c>
      <c r="AU259" s="185" t="s">
        <v>86</v>
      </c>
      <c r="AV259" s="13" t="s">
        <v>88</v>
      </c>
      <c r="AW259" s="13" t="s">
        <v>36</v>
      </c>
      <c r="AX259" s="13" t="s">
        <v>79</v>
      </c>
      <c r="AY259" s="185" t="s">
        <v>184</v>
      </c>
    </row>
    <row r="260" spans="1:65" s="14" customFormat="1" ht="11.25">
      <c r="B260" s="192"/>
      <c r="D260" s="180" t="s">
        <v>196</v>
      </c>
      <c r="E260" s="193" t="s">
        <v>1</v>
      </c>
      <c r="F260" s="194" t="s">
        <v>212</v>
      </c>
      <c r="H260" s="195">
        <v>33.283000000000001</v>
      </c>
      <c r="I260" s="196"/>
      <c r="L260" s="192"/>
      <c r="M260" s="197"/>
      <c r="N260" s="198"/>
      <c r="O260" s="198"/>
      <c r="P260" s="198"/>
      <c r="Q260" s="198"/>
      <c r="R260" s="198"/>
      <c r="S260" s="198"/>
      <c r="T260" s="199"/>
      <c r="AT260" s="193" t="s">
        <v>196</v>
      </c>
      <c r="AU260" s="193" t="s">
        <v>86</v>
      </c>
      <c r="AV260" s="14" t="s">
        <v>192</v>
      </c>
      <c r="AW260" s="14" t="s">
        <v>36</v>
      </c>
      <c r="AX260" s="14" t="s">
        <v>86</v>
      </c>
      <c r="AY260" s="193" t="s">
        <v>184</v>
      </c>
    </row>
    <row r="261" spans="1:65" s="2" customFormat="1" ht="62.65" customHeight="1">
      <c r="A261" s="33"/>
      <c r="B261" s="166"/>
      <c r="C261" s="167" t="s">
        <v>468</v>
      </c>
      <c r="D261" s="167" t="s">
        <v>187</v>
      </c>
      <c r="E261" s="168" t="s">
        <v>615</v>
      </c>
      <c r="F261" s="169" t="s">
        <v>616</v>
      </c>
      <c r="G261" s="170" t="s">
        <v>216</v>
      </c>
      <c r="H261" s="171">
        <v>3.16</v>
      </c>
      <c r="I261" s="172"/>
      <c r="J261" s="173">
        <f>ROUND(I261*H261,2)</f>
        <v>0</v>
      </c>
      <c r="K261" s="169" t="s">
        <v>191</v>
      </c>
      <c r="L261" s="34"/>
      <c r="M261" s="174" t="s">
        <v>1</v>
      </c>
      <c r="N261" s="175" t="s">
        <v>44</v>
      </c>
      <c r="O261" s="59"/>
      <c r="P261" s="176">
        <f>O261*H261</f>
        <v>0</v>
      </c>
      <c r="Q261" s="176">
        <v>0</v>
      </c>
      <c r="R261" s="176">
        <f>Q261*H261</f>
        <v>0</v>
      </c>
      <c r="S261" s="176">
        <v>0</v>
      </c>
      <c r="T261" s="177">
        <f>S261*H261</f>
        <v>0</v>
      </c>
      <c r="U261" s="33"/>
      <c r="V261" s="33"/>
      <c r="W261" s="33"/>
      <c r="X261" s="33"/>
      <c r="Y261" s="33"/>
      <c r="Z261" s="33"/>
      <c r="AA261" s="33"/>
      <c r="AB261" s="33"/>
      <c r="AC261" s="33"/>
      <c r="AD261" s="33"/>
      <c r="AE261" s="33"/>
      <c r="AR261" s="178" t="s">
        <v>558</v>
      </c>
      <c r="AT261" s="178" t="s">
        <v>187</v>
      </c>
      <c r="AU261" s="178" t="s">
        <v>86</v>
      </c>
      <c r="AY261" s="18" t="s">
        <v>184</v>
      </c>
      <c r="BE261" s="179">
        <f>IF(N261="základní",J261,0)</f>
        <v>0</v>
      </c>
      <c r="BF261" s="179">
        <f>IF(N261="snížená",J261,0)</f>
        <v>0</v>
      </c>
      <c r="BG261" s="179">
        <f>IF(N261="zákl. přenesená",J261,0)</f>
        <v>0</v>
      </c>
      <c r="BH261" s="179">
        <f>IF(N261="sníž. přenesená",J261,0)</f>
        <v>0</v>
      </c>
      <c r="BI261" s="179">
        <f>IF(N261="nulová",J261,0)</f>
        <v>0</v>
      </c>
      <c r="BJ261" s="18" t="s">
        <v>86</v>
      </c>
      <c r="BK261" s="179">
        <f>ROUND(I261*H261,2)</f>
        <v>0</v>
      </c>
      <c r="BL261" s="18" t="s">
        <v>558</v>
      </c>
      <c r="BM261" s="178" t="s">
        <v>881</v>
      </c>
    </row>
    <row r="262" spans="1:65" s="2" customFormat="1" ht="19.5">
      <c r="A262" s="33"/>
      <c r="B262" s="34"/>
      <c r="C262" s="33"/>
      <c r="D262" s="180" t="s">
        <v>194</v>
      </c>
      <c r="E262" s="33"/>
      <c r="F262" s="181" t="s">
        <v>560</v>
      </c>
      <c r="G262" s="33"/>
      <c r="H262" s="33"/>
      <c r="I262" s="102"/>
      <c r="J262" s="33"/>
      <c r="K262" s="33"/>
      <c r="L262" s="34"/>
      <c r="M262" s="182"/>
      <c r="N262" s="183"/>
      <c r="O262" s="59"/>
      <c r="P262" s="59"/>
      <c r="Q262" s="59"/>
      <c r="R262" s="59"/>
      <c r="S262" s="59"/>
      <c r="T262" s="60"/>
      <c r="U262" s="33"/>
      <c r="V262" s="33"/>
      <c r="W262" s="33"/>
      <c r="X262" s="33"/>
      <c r="Y262" s="33"/>
      <c r="Z262" s="33"/>
      <c r="AA262" s="33"/>
      <c r="AB262" s="33"/>
      <c r="AC262" s="33"/>
      <c r="AD262" s="33"/>
      <c r="AE262" s="33"/>
      <c r="AT262" s="18" t="s">
        <v>194</v>
      </c>
      <c r="AU262" s="18" t="s">
        <v>86</v>
      </c>
    </row>
    <row r="263" spans="1:65" s="13" customFormat="1" ht="11.25">
      <c r="B263" s="184"/>
      <c r="D263" s="180" t="s">
        <v>196</v>
      </c>
      <c r="E263" s="185" t="s">
        <v>1</v>
      </c>
      <c r="F263" s="186" t="s">
        <v>882</v>
      </c>
      <c r="H263" s="187">
        <v>3.16</v>
      </c>
      <c r="I263" s="188"/>
      <c r="L263" s="184"/>
      <c r="M263" s="189"/>
      <c r="N263" s="190"/>
      <c r="O263" s="190"/>
      <c r="P263" s="190"/>
      <c r="Q263" s="190"/>
      <c r="R263" s="190"/>
      <c r="S263" s="190"/>
      <c r="T263" s="191"/>
      <c r="AT263" s="185" t="s">
        <v>196</v>
      </c>
      <c r="AU263" s="185" t="s">
        <v>86</v>
      </c>
      <c r="AV263" s="13" t="s">
        <v>88</v>
      </c>
      <c r="AW263" s="13" t="s">
        <v>36</v>
      </c>
      <c r="AX263" s="13" t="s">
        <v>86</v>
      </c>
      <c r="AY263" s="185" t="s">
        <v>184</v>
      </c>
    </row>
    <row r="264" spans="1:65" s="2" customFormat="1" ht="62.65" customHeight="1">
      <c r="A264" s="33"/>
      <c r="B264" s="166"/>
      <c r="C264" s="167" t="s">
        <v>480</v>
      </c>
      <c r="D264" s="167" t="s">
        <v>187</v>
      </c>
      <c r="E264" s="168" t="s">
        <v>883</v>
      </c>
      <c r="F264" s="169" t="s">
        <v>884</v>
      </c>
      <c r="G264" s="170" t="s">
        <v>216</v>
      </c>
      <c r="H264" s="171">
        <v>8.9079999999999995</v>
      </c>
      <c r="I264" s="172"/>
      <c r="J264" s="173">
        <f>ROUND(I264*H264,2)</f>
        <v>0</v>
      </c>
      <c r="K264" s="169" t="s">
        <v>191</v>
      </c>
      <c r="L264" s="34"/>
      <c r="M264" s="174" t="s">
        <v>1</v>
      </c>
      <c r="N264" s="175" t="s">
        <v>44</v>
      </c>
      <c r="O264" s="59"/>
      <c r="P264" s="176">
        <f>O264*H264</f>
        <v>0</v>
      </c>
      <c r="Q264" s="176">
        <v>0</v>
      </c>
      <c r="R264" s="176">
        <f>Q264*H264</f>
        <v>0</v>
      </c>
      <c r="S264" s="176">
        <v>0</v>
      </c>
      <c r="T264" s="177">
        <f>S264*H264</f>
        <v>0</v>
      </c>
      <c r="U264" s="33"/>
      <c r="V264" s="33"/>
      <c r="W264" s="33"/>
      <c r="X264" s="33"/>
      <c r="Y264" s="33"/>
      <c r="Z264" s="33"/>
      <c r="AA264" s="33"/>
      <c r="AB264" s="33"/>
      <c r="AC264" s="33"/>
      <c r="AD264" s="33"/>
      <c r="AE264" s="33"/>
      <c r="AR264" s="178" t="s">
        <v>558</v>
      </c>
      <c r="AT264" s="178" t="s">
        <v>187</v>
      </c>
      <c r="AU264" s="178" t="s">
        <v>86</v>
      </c>
      <c r="AY264" s="18" t="s">
        <v>184</v>
      </c>
      <c r="BE264" s="179">
        <f>IF(N264="základní",J264,0)</f>
        <v>0</v>
      </c>
      <c r="BF264" s="179">
        <f>IF(N264="snížená",J264,0)</f>
        <v>0</v>
      </c>
      <c r="BG264" s="179">
        <f>IF(N264="zákl. přenesená",J264,0)</f>
        <v>0</v>
      </c>
      <c r="BH264" s="179">
        <f>IF(N264="sníž. přenesená",J264,0)</f>
        <v>0</v>
      </c>
      <c r="BI264" s="179">
        <f>IF(N264="nulová",J264,0)</f>
        <v>0</v>
      </c>
      <c r="BJ264" s="18" t="s">
        <v>86</v>
      </c>
      <c r="BK264" s="179">
        <f>ROUND(I264*H264,2)</f>
        <v>0</v>
      </c>
      <c r="BL264" s="18" t="s">
        <v>558</v>
      </c>
      <c r="BM264" s="178" t="s">
        <v>885</v>
      </c>
    </row>
    <row r="265" spans="1:65" s="2" customFormat="1" ht="19.5">
      <c r="A265" s="33"/>
      <c r="B265" s="34"/>
      <c r="C265" s="33"/>
      <c r="D265" s="180" t="s">
        <v>194</v>
      </c>
      <c r="E265" s="33"/>
      <c r="F265" s="181" t="s">
        <v>560</v>
      </c>
      <c r="G265" s="33"/>
      <c r="H265" s="33"/>
      <c r="I265" s="102"/>
      <c r="J265" s="33"/>
      <c r="K265" s="33"/>
      <c r="L265" s="34"/>
      <c r="M265" s="182"/>
      <c r="N265" s="183"/>
      <c r="O265" s="59"/>
      <c r="P265" s="59"/>
      <c r="Q265" s="59"/>
      <c r="R265" s="59"/>
      <c r="S265" s="59"/>
      <c r="T265" s="60"/>
      <c r="U265" s="33"/>
      <c r="V265" s="33"/>
      <c r="W265" s="33"/>
      <c r="X265" s="33"/>
      <c r="Y265" s="33"/>
      <c r="Z265" s="33"/>
      <c r="AA265" s="33"/>
      <c r="AB265" s="33"/>
      <c r="AC265" s="33"/>
      <c r="AD265" s="33"/>
      <c r="AE265" s="33"/>
      <c r="AT265" s="18" t="s">
        <v>194</v>
      </c>
      <c r="AU265" s="18" t="s">
        <v>86</v>
      </c>
    </row>
    <row r="266" spans="1:65" s="13" customFormat="1" ht="11.25">
      <c r="B266" s="184"/>
      <c r="D266" s="180" t="s">
        <v>196</v>
      </c>
      <c r="E266" s="185" t="s">
        <v>1</v>
      </c>
      <c r="F266" s="186" t="s">
        <v>886</v>
      </c>
      <c r="H266" s="187">
        <v>8.9079999999999995</v>
      </c>
      <c r="I266" s="188"/>
      <c r="L266" s="184"/>
      <c r="M266" s="189"/>
      <c r="N266" s="190"/>
      <c r="O266" s="190"/>
      <c r="P266" s="190"/>
      <c r="Q266" s="190"/>
      <c r="R266" s="190"/>
      <c r="S266" s="190"/>
      <c r="T266" s="191"/>
      <c r="AT266" s="185" t="s">
        <v>196</v>
      </c>
      <c r="AU266" s="185" t="s">
        <v>86</v>
      </c>
      <c r="AV266" s="13" t="s">
        <v>88</v>
      </c>
      <c r="AW266" s="13" t="s">
        <v>36</v>
      </c>
      <c r="AX266" s="13" t="s">
        <v>86</v>
      </c>
      <c r="AY266" s="185" t="s">
        <v>184</v>
      </c>
    </row>
    <row r="267" spans="1:65" s="2" customFormat="1" ht="24.2" customHeight="1">
      <c r="A267" s="33"/>
      <c r="B267" s="166"/>
      <c r="C267" s="167" t="s">
        <v>485</v>
      </c>
      <c r="D267" s="167" t="s">
        <v>187</v>
      </c>
      <c r="E267" s="168" t="s">
        <v>887</v>
      </c>
      <c r="F267" s="169" t="s">
        <v>888</v>
      </c>
      <c r="G267" s="170" t="s">
        <v>286</v>
      </c>
      <c r="H267" s="171">
        <v>1</v>
      </c>
      <c r="I267" s="172"/>
      <c r="J267" s="173">
        <f>ROUND(I267*H267,2)</f>
        <v>0</v>
      </c>
      <c r="K267" s="169" t="s">
        <v>191</v>
      </c>
      <c r="L267" s="34"/>
      <c r="M267" s="174" t="s">
        <v>1</v>
      </c>
      <c r="N267" s="175" t="s">
        <v>44</v>
      </c>
      <c r="O267" s="59"/>
      <c r="P267" s="176">
        <f>O267*H267</f>
        <v>0</v>
      </c>
      <c r="Q267" s="176">
        <v>0</v>
      </c>
      <c r="R267" s="176">
        <f>Q267*H267</f>
        <v>0</v>
      </c>
      <c r="S267" s="176">
        <v>0</v>
      </c>
      <c r="T267" s="177">
        <f>S267*H267</f>
        <v>0</v>
      </c>
      <c r="U267" s="33"/>
      <c r="V267" s="33"/>
      <c r="W267" s="33"/>
      <c r="X267" s="33"/>
      <c r="Y267" s="33"/>
      <c r="Z267" s="33"/>
      <c r="AA267" s="33"/>
      <c r="AB267" s="33"/>
      <c r="AC267" s="33"/>
      <c r="AD267" s="33"/>
      <c r="AE267" s="33"/>
      <c r="AR267" s="178" t="s">
        <v>558</v>
      </c>
      <c r="AT267" s="178" t="s">
        <v>187</v>
      </c>
      <c r="AU267" s="178" t="s">
        <v>86</v>
      </c>
      <c r="AY267" s="18" t="s">
        <v>184</v>
      </c>
      <c r="BE267" s="179">
        <f>IF(N267="základní",J267,0)</f>
        <v>0</v>
      </c>
      <c r="BF267" s="179">
        <f>IF(N267="snížená",J267,0)</f>
        <v>0</v>
      </c>
      <c r="BG267" s="179">
        <f>IF(N267="zákl. přenesená",J267,0)</f>
        <v>0</v>
      </c>
      <c r="BH267" s="179">
        <f>IF(N267="sníž. přenesená",J267,0)</f>
        <v>0</v>
      </c>
      <c r="BI267" s="179">
        <f>IF(N267="nulová",J267,0)</f>
        <v>0</v>
      </c>
      <c r="BJ267" s="18" t="s">
        <v>86</v>
      </c>
      <c r="BK267" s="179">
        <f>ROUND(I267*H267,2)</f>
        <v>0</v>
      </c>
      <c r="BL267" s="18" t="s">
        <v>558</v>
      </c>
      <c r="BM267" s="178" t="s">
        <v>889</v>
      </c>
    </row>
    <row r="268" spans="1:65" s="2" customFormat="1" ht="24.2" customHeight="1">
      <c r="A268" s="33"/>
      <c r="B268" s="166"/>
      <c r="C268" s="167" t="s">
        <v>492</v>
      </c>
      <c r="D268" s="167" t="s">
        <v>187</v>
      </c>
      <c r="E268" s="168" t="s">
        <v>631</v>
      </c>
      <c r="F268" s="169" t="s">
        <v>632</v>
      </c>
      <c r="G268" s="170" t="s">
        <v>286</v>
      </c>
      <c r="H268" s="171">
        <v>1</v>
      </c>
      <c r="I268" s="172"/>
      <c r="J268" s="173">
        <f>ROUND(I268*H268,2)</f>
        <v>0</v>
      </c>
      <c r="K268" s="169" t="s">
        <v>191</v>
      </c>
      <c r="L268" s="34"/>
      <c r="M268" s="174" t="s">
        <v>1</v>
      </c>
      <c r="N268" s="175" t="s">
        <v>44</v>
      </c>
      <c r="O268" s="59"/>
      <c r="P268" s="176">
        <f>O268*H268</f>
        <v>0</v>
      </c>
      <c r="Q268" s="176">
        <v>0</v>
      </c>
      <c r="R268" s="176">
        <f>Q268*H268</f>
        <v>0</v>
      </c>
      <c r="S268" s="176">
        <v>0</v>
      </c>
      <c r="T268" s="177">
        <f>S268*H268</f>
        <v>0</v>
      </c>
      <c r="U268" s="33"/>
      <c r="V268" s="33"/>
      <c r="W268" s="33"/>
      <c r="X268" s="33"/>
      <c r="Y268" s="33"/>
      <c r="Z268" s="33"/>
      <c r="AA268" s="33"/>
      <c r="AB268" s="33"/>
      <c r="AC268" s="33"/>
      <c r="AD268" s="33"/>
      <c r="AE268" s="33"/>
      <c r="AR268" s="178" t="s">
        <v>558</v>
      </c>
      <c r="AT268" s="178" t="s">
        <v>187</v>
      </c>
      <c r="AU268" s="178" t="s">
        <v>86</v>
      </c>
      <c r="AY268" s="18" t="s">
        <v>184</v>
      </c>
      <c r="BE268" s="179">
        <f>IF(N268="základní",J268,0)</f>
        <v>0</v>
      </c>
      <c r="BF268" s="179">
        <f>IF(N268="snížená",J268,0)</f>
        <v>0</v>
      </c>
      <c r="BG268" s="179">
        <f>IF(N268="zákl. přenesená",J268,0)</f>
        <v>0</v>
      </c>
      <c r="BH268" s="179">
        <f>IF(N268="sníž. přenesená",J268,0)</f>
        <v>0</v>
      </c>
      <c r="BI268" s="179">
        <f>IF(N268="nulová",J268,0)</f>
        <v>0</v>
      </c>
      <c r="BJ268" s="18" t="s">
        <v>86</v>
      </c>
      <c r="BK268" s="179">
        <f>ROUND(I268*H268,2)</f>
        <v>0</v>
      </c>
      <c r="BL268" s="18" t="s">
        <v>558</v>
      </c>
      <c r="BM268" s="178" t="s">
        <v>890</v>
      </c>
    </row>
    <row r="269" spans="1:65" s="2" customFormat="1" ht="24.2" customHeight="1">
      <c r="A269" s="33"/>
      <c r="B269" s="166"/>
      <c r="C269" s="167" t="s">
        <v>496</v>
      </c>
      <c r="D269" s="167" t="s">
        <v>187</v>
      </c>
      <c r="E269" s="168" t="s">
        <v>647</v>
      </c>
      <c r="F269" s="169" t="s">
        <v>648</v>
      </c>
      <c r="G269" s="170" t="s">
        <v>216</v>
      </c>
      <c r="H269" s="171">
        <v>88.45</v>
      </c>
      <c r="I269" s="172"/>
      <c r="J269" s="173">
        <f>ROUND(I269*H269,2)</f>
        <v>0</v>
      </c>
      <c r="K269" s="169" t="s">
        <v>191</v>
      </c>
      <c r="L269" s="34"/>
      <c r="M269" s="174" t="s">
        <v>1</v>
      </c>
      <c r="N269" s="175" t="s">
        <v>44</v>
      </c>
      <c r="O269" s="59"/>
      <c r="P269" s="176">
        <f>O269*H269</f>
        <v>0</v>
      </c>
      <c r="Q269" s="176">
        <v>0</v>
      </c>
      <c r="R269" s="176">
        <f>Q269*H269</f>
        <v>0</v>
      </c>
      <c r="S269" s="176">
        <v>0</v>
      </c>
      <c r="T269" s="177">
        <f>S269*H269</f>
        <v>0</v>
      </c>
      <c r="U269" s="33"/>
      <c r="V269" s="33"/>
      <c r="W269" s="33"/>
      <c r="X269" s="33"/>
      <c r="Y269" s="33"/>
      <c r="Z269" s="33"/>
      <c r="AA269" s="33"/>
      <c r="AB269" s="33"/>
      <c r="AC269" s="33"/>
      <c r="AD269" s="33"/>
      <c r="AE269" s="33"/>
      <c r="AR269" s="178" t="s">
        <v>558</v>
      </c>
      <c r="AT269" s="178" t="s">
        <v>187</v>
      </c>
      <c r="AU269" s="178" t="s">
        <v>86</v>
      </c>
      <c r="AY269" s="18" t="s">
        <v>184</v>
      </c>
      <c r="BE269" s="179">
        <f>IF(N269="základní",J269,0)</f>
        <v>0</v>
      </c>
      <c r="BF269" s="179">
        <f>IF(N269="snížená",J269,0)</f>
        <v>0</v>
      </c>
      <c r="BG269" s="179">
        <f>IF(N269="zákl. přenesená",J269,0)</f>
        <v>0</v>
      </c>
      <c r="BH269" s="179">
        <f>IF(N269="sníž. přenesená",J269,0)</f>
        <v>0</v>
      </c>
      <c r="BI269" s="179">
        <f>IF(N269="nulová",J269,0)</f>
        <v>0</v>
      </c>
      <c r="BJ269" s="18" t="s">
        <v>86</v>
      </c>
      <c r="BK269" s="179">
        <f>ROUND(I269*H269,2)</f>
        <v>0</v>
      </c>
      <c r="BL269" s="18" t="s">
        <v>558</v>
      </c>
      <c r="BM269" s="178" t="s">
        <v>891</v>
      </c>
    </row>
    <row r="270" spans="1:65" s="13" customFormat="1" ht="11.25">
      <c r="B270" s="184"/>
      <c r="D270" s="180" t="s">
        <v>196</v>
      </c>
      <c r="E270" s="185" t="s">
        <v>1</v>
      </c>
      <c r="F270" s="186" t="s">
        <v>866</v>
      </c>
      <c r="H270" s="187">
        <v>41.25</v>
      </c>
      <c r="I270" s="188"/>
      <c r="L270" s="184"/>
      <c r="M270" s="189"/>
      <c r="N270" s="190"/>
      <c r="O270" s="190"/>
      <c r="P270" s="190"/>
      <c r="Q270" s="190"/>
      <c r="R270" s="190"/>
      <c r="S270" s="190"/>
      <c r="T270" s="191"/>
      <c r="AT270" s="185" t="s">
        <v>196</v>
      </c>
      <c r="AU270" s="185" t="s">
        <v>86</v>
      </c>
      <c r="AV270" s="13" t="s">
        <v>88</v>
      </c>
      <c r="AW270" s="13" t="s">
        <v>36</v>
      </c>
      <c r="AX270" s="13" t="s">
        <v>79</v>
      </c>
      <c r="AY270" s="185" t="s">
        <v>184</v>
      </c>
    </row>
    <row r="271" spans="1:65" s="13" customFormat="1" ht="11.25">
      <c r="B271" s="184"/>
      <c r="D271" s="180" t="s">
        <v>196</v>
      </c>
      <c r="E271" s="185" t="s">
        <v>1</v>
      </c>
      <c r="F271" s="186" t="s">
        <v>858</v>
      </c>
      <c r="H271" s="187">
        <v>16</v>
      </c>
      <c r="I271" s="188"/>
      <c r="L271" s="184"/>
      <c r="M271" s="189"/>
      <c r="N271" s="190"/>
      <c r="O271" s="190"/>
      <c r="P271" s="190"/>
      <c r="Q271" s="190"/>
      <c r="R271" s="190"/>
      <c r="S271" s="190"/>
      <c r="T271" s="191"/>
      <c r="AT271" s="185" t="s">
        <v>196</v>
      </c>
      <c r="AU271" s="185" t="s">
        <v>86</v>
      </c>
      <c r="AV271" s="13" t="s">
        <v>88</v>
      </c>
      <c r="AW271" s="13" t="s">
        <v>36</v>
      </c>
      <c r="AX271" s="13" t="s">
        <v>79</v>
      </c>
      <c r="AY271" s="185" t="s">
        <v>184</v>
      </c>
    </row>
    <row r="272" spans="1:65" s="13" customFormat="1" ht="11.25">
      <c r="B272" s="184"/>
      <c r="D272" s="180" t="s">
        <v>196</v>
      </c>
      <c r="E272" s="185" t="s">
        <v>1</v>
      </c>
      <c r="F272" s="186" t="s">
        <v>867</v>
      </c>
      <c r="H272" s="187">
        <v>31.2</v>
      </c>
      <c r="I272" s="188"/>
      <c r="L272" s="184"/>
      <c r="M272" s="189"/>
      <c r="N272" s="190"/>
      <c r="O272" s="190"/>
      <c r="P272" s="190"/>
      <c r="Q272" s="190"/>
      <c r="R272" s="190"/>
      <c r="S272" s="190"/>
      <c r="T272" s="191"/>
      <c r="AT272" s="185" t="s">
        <v>196</v>
      </c>
      <c r="AU272" s="185" t="s">
        <v>86</v>
      </c>
      <c r="AV272" s="13" t="s">
        <v>88</v>
      </c>
      <c r="AW272" s="13" t="s">
        <v>36</v>
      </c>
      <c r="AX272" s="13" t="s">
        <v>79</v>
      </c>
      <c r="AY272" s="185" t="s">
        <v>184</v>
      </c>
    </row>
    <row r="273" spans="1:65" s="14" customFormat="1" ht="11.25">
      <c r="B273" s="192"/>
      <c r="D273" s="180" t="s">
        <v>196</v>
      </c>
      <c r="E273" s="193" t="s">
        <v>1</v>
      </c>
      <c r="F273" s="194" t="s">
        <v>212</v>
      </c>
      <c r="H273" s="195">
        <v>88.45</v>
      </c>
      <c r="I273" s="196"/>
      <c r="L273" s="192"/>
      <c r="M273" s="197"/>
      <c r="N273" s="198"/>
      <c r="O273" s="198"/>
      <c r="P273" s="198"/>
      <c r="Q273" s="198"/>
      <c r="R273" s="198"/>
      <c r="S273" s="198"/>
      <c r="T273" s="199"/>
      <c r="AT273" s="193" t="s">
        <v>196</v>
      </c>
      <c r="AU273" s="193" t="s">
        <v>86</v>
      </c>
      <c r="AV273" s="14" t="s">
        <v>192</v>
      </c>
      <c r="AW273" s="14" t="s">
        <v>36</v>
      </c>
      <c r="AX273" s="14" t="s">
        <v>86</v>
      </c>
      <c r="AY273" s="193" t="s">
        <v>184</v>
      </c>
    </row>
    <row r="274" spans="1:65" s="2" customFormat="1" ht="24.2" customHeight="1">
      <c r="A274" s="33"/>
      <c r="B274" s="166"/>
      <c r="C274" s="167" t="s">
        <v>502</v>
      </c>
      <c r="D274" s="167" t="s">
        <v>187</v>
      </c>
      <c r="E274" s="168" t="s">
        <v>892</v>
      </c>
      <c r="F274" s="169" t="s">
        <v>893</v>
      </c>
      <c r="G274" s="170" t="s">
        <v>216</v>
      </c>
      <c r="H274" s="171">
        <v>14.2</v>
      </c>
      <c r="I274" s="172"/>
      <c r="J274" s="173">
        <f>ROUND(I274*H274,2)</f>
        <v>0</v>
      </c>
      <c r="K274" s="169" t="s">
        <v>191</v>
      </c>
      <c r="L274" s="34"/>
      <c r="M274" s="174" t="s">
        <v>1</v>
      </c>
      <c r="N274" s="175" t="s">
        <v>44</v>
      </c>
      <c r="O274" s="59"/>
      <c r="P274" s="176">
        <f>O274*H274</f>
        <v>0</v>
      </c>
      <c r="Q274" s="176">
        <v>0</v>
      </c>
      <c r="R274" s="176">
        <f>Q274*H274</f>
        <v>0</v>
      </c>
      <c r="S274" s="176">
        <v>0</v>
      </c>
      <c r="T274" s="177">
        <f>S274*H274</f>
        <v>0</v>
      </c>
      <c r="U274" s="33"/>
      <c r="V274" s="33"/>
      <c r="W274" s="33"/>
      <c r="X274" s="33"/>
      <c r="Y274" s="33"/>
      <c r="Z274" s="33"/>
      <c r="AA274" s="33"/>
      <c r="AB274" s="33"/>
      <c r="AC274" s="33"/>
      <c r="AD274" s="33"/>
      <c r="AE274" s="33"/>
      <c r="AR274" s="178" t="s">
        <v>558</v>
      </c>
      <c r="AT274" s="178" t="s">
        <v>187</v>
      </c>
      <c r="AU274" s="178" t="s">
        <v>86</v>
      </c>
      <c r="AY274" s="18" t="s">
        <v>184</v>
      </c>
      <c r="BE274" s="179">
        <f>IF(N274="základní",J274,0)</f>
        <v>0</v>
      </c>
      <c r="BF274" s="179">
        <f>IF(N274="snížená",J274,0)</f>
        <v>0</v>
      </c>
      <c r="BG274" s="179">
        <f>IF(N274="zákl. přenesená",J274,0)</f>
        <v>0</v>
      </c>
      <c r="BH274" s="179">
        <f>IF(N274="sníž. přenesená",J274,0)</f>
        <v>0</v>
      </c>
      <c r="BI274" s="179">
        <f>IF(N274="nulová",J274,0)</f>
        <v>0</v>
      </c>
      <c r="BJ274" s="18" t="s">
        <v>86</v>
      </c>
      <c r="BK274" s="179">
        <f>ROUND(I274*H274,2)</f>
        <v>0</v>
      </c>
      <c r="BL274" s="18" t="s">
        <v>558</v>
      </c>
      <c r="BM274" s="178" t="s">
        <v>894</v>
      </c>
    </row>
    <row r="275" spans="1:65" s="13" customFormat="1" ht="11.25">
      <c r="B275" s="184"/>
      <c r="D275" s="180" t="s">
        <v>196</v>
      </c>
      <c r="E275" s="185" t="s">
        <v>1</v>
      </c>
      <c r="F275" s="186" t="s">
        <v>878</v>
      </c>
      <c r="H275" s="187">
        <v>14.2</v>
      </c>
      <c r="I275" s="188"/>
      <c r="L275" s="184"/>
      <c r="M275" s="189"/>
      <c r="N275" s="190"/>
      <c r="O275" s="190"/>
      <c r="P275" s="190"/>
      <c r="Q275" s="190"/>
      <c r="R275" s="190"/>
      <c r="S275" s="190"/>
      <c r="T275" s="191"/>
      <c r="AT275" s="185" t="s">
        <v>196</v>
      </c>
      <c r="AU275" s="185" t="s">
        <v>86</v>
      </c>
      <c r="AV275" s="13" t="s">
        <v>88</v>
      </c>
      <c r="AW275" s="13" t="s">
        <v>36</v>
      </c>
      <c r="AX275" s="13" t="s">
        <v>86</v>
      </c>
      <c r="AY275" s="185" t="s">
        <v>184</v>
      </c>
    </row>
    <row r="276" spans="1:65" s="2" customFormat="1" ht="24.2" customHeight="1">
      <c r="A276" s="33"/>
      <c r="B276" s="166"/>
      <c r="C276" s="167" t="s">
        <v>515</v>
      </c>
      <c r="D276" s="167" t="s">
        <v>187</v>
      </c>
      <c r="E276" s="168" t="s">
        <v>669</v>
      </c>
      <c r="F276" s="169" t="s">
        <v>670</v>
      </c>
      <c r="G276" s="170" t="s">
        <v>216</v>
      </c>
      <c r="H276" s="171">
        <v>18.998000000000001</v>
      </c>
      <c r="I276" s="172"/>
      <c r="J276" s="173">
        <f>ROUND(I276*H276,2)</f>
        <v>0</v>
      </c>
      <c r="K276" s="169" t="s">
        <v>191</v>
      </c>
      <c r="L276" s="34"/>
      <c r="M276" s="174" t="s">
        <v>1</v>
      </c>
      <c r="N276" s="175" t="s">
        <v>44</v>
      </c>
      <c r="O276" s="59"/>
      <c r="P276" s="176">
        <f>O276*H276</f>
        <v>0</v>
      </c>
      <c r="Q276" s="176">
        <v>0</v>
      </c>
      <c r="R276" s="176">
        <f>Q276*H276</f>
        <v>0</v>
      </c>
      <c r="S276" s="176">
        <v>0</v>
      </c>
      <c r="T276" s="177">
        <f>S276*H276</f>
        <v>0</v>
      </c>
      <c r="U276" s="33"/>
      <c r="V276" s="33"/>
      <c r="W276" s="33"/>
      <c r="X276" s="33"/>
      <c r="Y276" s="33"/>
      <c r="Z276" s="33"/>
      <c r="AA276" s="33"/>
      <c r="AB276" s="33"/>
      <c r="AC276" s="33"/>
      <c r="AD276" s="33"/>
      <c r="AE276" s="33"/>
      <c r="AR276" s="178" t="s">
        <v>558</v>
      </c>
      <c r="AT276" s="178" t="s">
        <v>187</v>
      </c>
      <c r="AU276" s="178" t="s">
        <v>86</v>
      </c>
      <c r="AY276" s="18" t="s">
        <v>184</v>
      </c>
      <c r="BE276" s="179">
        <f>IF(N276="základní",J276,0)</f>
        <v>0</v>
      </c>
      <c r="BF276" s="179">
        <f>IF(N276="snížená",J276,0)</f>
        <v>0</v>
      </c>
      <c r="BG276" s="179">
        <f>IF(N276="zákl. přenesená",J276,0)</f>
        <v>0</v>
      </c>
      <c r="BH276" s="179">
        <f>IF(N276="sníž. přenesená",J276,0)</f>
        <v>0</v>
      </c>
      <c r="BI276" s="179">
        <f>IF(N276="nulová",J276,0)</f>
        <v>0</v>
      </c>
      <c r="BJ276" s="18" t="s">
        <v>86</v>
      </c>
      <c r="BK276" s="179">
        <f>ROUND(I276*H276,2)</f>
        <v>0</v>
      </c>
      <c r="BL276" s="18" t="s">
        <v>558</v>
      </c>
      <c r="BM276" s="178" t="s">
        <v>895</v>
      </c>
    </row>
    <row r="277" spans="1:65" s="13" customFormat="1" ht="11.25">
      <c r="B277" s="184"/>
      <c r="D277" s="180" t="s">
        <v>196</v>
      </c>
      <c r="E277" s="185" t="s">
        <v>1</v>
      </c>
      <c r="F277" s="186" t="s">
        <v>877</v>
      </c>
      <c r="H277" s="187">
        <v>18.998000000000001</v>
      </c>
      <c r="I277" s="188"/>
      <c r="L277" s="184"/>
      <c r="M277" s="189"/>
      <c r="N277" s="190"/>
      <c r="O277" s="190"/>
      <c r="P277" s="190"/>
      <c r="Q277" s="190"/>
      <c r="R277" s="190"/>
      <c r="S277" s="190"/>
      <c r="T277" s="191"/>
      <c r="AT277" s="185" t="s">
        <v>196</v>
      </c>
      <c r="AU277" s="185" t="s">
        <v>86</v>
      </c>
      <c r="AV277" s="13" t="s">
        <v>88</v>
      </c>
      <c r="AW277" s="13" t="s">
        <v>36</v>
      </c>
      <c r="AX277" s="13" t="s">
        <v>86</v>
      </c>
      <c r="AY277" s="185" t="s">
        <v>184</v>
      </c>
    </row>
    <row r="278" spans="1:65" s="12" customFormat="1" ht="25.9" customHeight="1">
      <c r="B278" s="153"/>
      <c r="D278" s="154" t="s">
        <v>78</v>
      </c>
      <c r="E278" s="155" t="s">
        <v>120</v>
      </c>
      <c r="F278" s="155" t="s">
        <v>896</v>
      </c>
      <c r="I278" s="156"/>
      <c r="J278" s="157">
        <f>BK278</f>
        <v>0</v>
      </c>
      <c r="L278" s="153"/>
      <c r="M278" s="158"/>
      <c r="N278" s="159"/>
      <c r="O278" s="159"/>
      <c r="P278" s="160">
        <f>SUM(P279:P283)</f>
        <v>0</v>
      </c>
      <c r="Q278" s="159"/>
      <c r="R278" s="160">
        <f>SUM(R279:R283)</f>
        <v>0</v>
      </c>
      <c r="S278" s="159"/>
      <c r="T278" s="161">
        <f>SUM(T279:T283)</f>
        <v>0</v>
      </c>
      <c r="AR278" s="154" t="s">
        <v>185</v>
      </c>
      <c r="AT278" s="162" t="s">
        <v>78</v>
      </c>
      <c r="AU278" s="162" t="s">
        <v>79</v>
      </c>
      <c r="AY278" s="154" t="s">
        <v>184</v>
      </c>
      <c r="BK278" s="163">
        <f>SUM(BK279:BK283)</f>
        <v>0</v>
      </c>
    </row>
    <row r="279" spans="1:65" s="2" customFormat="1" ht="24.2" customHeight="1">
      <c r="A279" s="33"/>
      <c r="B279" s="166"/>
      <c r="C279" s="167" t="s">
        <v>520</v>
      </c>
      <c r="D279" s="167" t="s">
        <v>187</v>
      </c>
      <c r="E279" s="168" t="s">
        <v>897</v>
      </c>
      <c r="F279" s="169" t="s">
        <v>898</v>
      </c>
      <c r="G279" s="170" t="s">
        <v>286</v>
      </c>
      <c r="H279" s="171">
        <v>1</v>
      </c>
      <c r="I279" s="172"/>
      <c r="J279" s="173">
        <f>ROUND(I279*H279,2)</f>
        <v>0</v>
      </c>
      <c r="K279" s="169" t="s">
        <v>1</v>
      </c>
      <c r="L279" s="34"/>
      <c r="M279" s="174" t="s">
        <v>1</v>
      </c>
      <c r="N279" s="175" t="s">
        <v>44</v>
      </c>
      <c r="O279" s="59"/>
      <c r="P279" s="176">
        <f>O279*H279</f>
        <v>0</v>
      </c>
      <c r="Q279" s="176">
        <v>0</v>
      </c>
      <c r="R279" s="176">
        <f>Q279*H279</f>
        <v>0</v>
      </c>
      <c r="S279" s="176">
        <v>0</v>
      </c>
      <c r="T279" s="177">
        <f>S279*H279</f>
        <v>0</v>
      </c>
      <c r="U279" s="33"/>
      <c r="V279" s="33"/>
      <c r="W279" s="33"/>
      <c r="X279" s="33"/>
      <c r="Y279" s="33"/>
      <c r="Z279" s="33"/>
      <c r="AA279" s="33"/>
      <c r="AB279" s="33"/>
      <c r="AC279" s="33"/>
      <c r="AD279" s="33"/>
      <c r="AE279" s="33"/>
      <c r="AR279" s="178" t="s">
        <v>192</v>
      </c>
      <c r="AT279" s="178" t="s">
        <v>187</v>
      </c>
      <c r="AU279" s="178" t="s">
        <v>86</v>
      </c>
      <c r="AY279" s="18" t="s">
        <v>184</v>
      </c>
      <c r="BE279" s="179">
        <f>IF(N279="základní",J279,0)</f>
        <v>0</v>
      </c>
      <c r="BF279" s="179">
        <f>IF(N279="snížená",J279,0)</f>
        <v>0</v>
      </c>
      <c r="BG279" s="179">
        <f>IF(N279="zákl. přenesená",J279,0)</f>
        <v>0</v>
      </c>
      <c r="BH279" s="179">
        <f>IF(N279="sníž. přenesená",J279,0)</f>
        <v>0</v>
      </c>
      <c r="BI279" s="179">
        <f>IF(N279="nulová",J279,0)</f>
        <v>0</v>
      </c>
      <c r="BJ279" s="18" t="s">
        <v>86</v>
      </c>
      <c r="BK279" s="179">
        <f>ROUND(I279*H279,2)</f>
        <v>0</v>
      </c>
      <c r="BL279" s="18" t="s">
        <v>192</v>
      </c>
      <c r="BM279" s="178" t="s">
        <v>899</v>
      </c>
    </row>
    <row r="280" spans="1:65" s="2" customFormat="1" ht="24.2" customHeight="1">
      <c r="A280" s="33"/>
      <c r="B280" s="166"/>
      <c r="C280" s="167" t="s">
        <v>524</v>
      </c>
      <c r="D280" s="167" t="s">
        <v>187</v>
      </c>
      <c r="E280" s="168" t="s">
        <v>900</v>
      </c>
      <c r="F280" s="169" t="s">
        <v>901</v>
      </c>
      <c r="G280" s="170" t="s">
        <v>902</v>
      </c>
      <c r="H280" s="220"/>
      <c r="I280" s="172"/>
      <c r="J280" s="173">
        <f>ROUND(I280*H280,2)</f>
        <v>0</v>
      </c>
      <c r="K280" s="169" t="s">
        <v>191</v>
      </c>
      <c r="L280" s="34"/>
      <c r="M280" s="174" t="s">
        <v>1</v>
      </c>
      <c r="N280" s="175" t="s">
        <v>44</v>
      </c>
      <c r="O280" s="59"/>
      <c r="P280" s="176">
        <f>O280*H280</f>
        <v>0</v>
      </c>
      <c r="Q280" s="176">
        <v>0</v>
      </c>
      <c r="R280" s="176">
        <f>Q280*H280</f>
        <v>0</v>
      </c>
      <c r="S280" s="176">
        <v>0</v>
      </c>
      <c r="T280" s="177">
        <f>S280*H280</f>
        <v>0</v>
      </c>
      <c r="U280" s="33"/>
      <c r="V280" s="33"/>
      <c r="W280" s="33"/>
      <c r="X280" s="33"/>
      <c r="Y280" s="33"/>
      <c r="Z280" s="33"/>
      <c r="AA280" s="33"/>
      <c r="AB280" s="33"/>
      <c r="AC280" s="33"/>
      <c r="AD280" s="33"/>
      <c r="AE280" s="33"/>
      <c r="AR280" s="178" t="s">
        <v>192</v>
      </c>
      <c r="AT280" s="178" t="s">
        <v>187</v>
      </c>
      <c r="AU280" s="178" t="s">
        <v>86</v>
      </c>
      <c r="AY280" s="18" t="s">
        <v>184</v>
      </c>
      <c r="BE280" s="179">
        <f>IF(N280="základní",J280,0)</f>
        <v>0</v>
      </c>
      <c r="BF280" s="179">
        <f>IF(N280="snížená",J280,0)</f>
        <v>0</v>
      </c>
      <c r="BG280" s="179">
        <f>IF(N280="zákl. přenesená",J280,0)</f>
        <v>0</v>
      </c>
      <c r="BH280" s="179">
        <f>IF(N280="sníž. přenesená",J280,0)</f>
        <v>0</v>
      </c>
      <c r="BI280" s="179">
        <f>IF(N280="nulová",J280,0)</f>
        <v>0</v>
      </c>
      <c r="BJ280" s="18" t="s">
        <v>86</v>
      </c>
      <c r="BK280" s="179">
        <f>ROUND(I280*H280,2)</f>
        <v>0</v>
      </c>
      <c r="BL280" s="18" t="s">
        <v>192</v>
      </c>
      <c r="BM280" s="178" t="s">
        <v>903</v>
      </c>
    </row>
    <row r="281" spans="1:65" s="2" customFormat="1" ht="19.5">
      <c r="A281" s="33"/>
      <c r="B281" s="34"/>
      <c r="C281" s="33"/>
      <c r="D281" s="180" t="s">
        <v>194</v>
      </c>
      <c r="E281" s="33"/>
      <c r="F281" s="181" t="s">
        <v>904</v>
      </c>
      <c r="G281" s="33"/>
      <c r="H281" s="33"/>
      <c r="I281" s="102"/>
      <c r="J281" s="33"/>
      <c r="K281" s="33"/>
      <c r="L281" s="34"/>
      <c r="M281" s="182"/>
      <c r="N281" s="183"/>
      <c r="O281" s="59"/>
      <c r="P281" s="59"/>
      <c r="Q281" s="59"/>
      <c r="R281" s="59"/>
      <c r="S281" s="59"/>
      <c r="T281" s="60"/>
      <c r="U281" s="33"/>
      <c r="V281" s="33"/>
      <c r="W281" s="33"/>
      <c r="X281" s="33"/>
      <c r="Y281" s="33"/>
      <c r="Z281" s="33"/>
      <c r="AA281" s="33"/>
      <c r="AB281" s="33"/>
      <c r="AC281" s="33"/>
      <c r="AD281" s="33"/>
      <c r="AE281" s="33"/>
      <c r="AT281" s="18" t="s">
        <v>194</v>
      </c>
      <c r="AU281" s="18" t="s">
        <v>86</v>
      </c>
    </row>
    <row r="282" spans="1:65" s="2" customFormat="1" ht="24.2" customHeight="1">
      <c r="A282" s="33"/>
      <c r="B282" s="166"/>
      <c r="C282" s="167" t="s">
        <v>529</v>
      </c>
      <c r="D282" s="167" t="s">
        <v>187</v>
      </c>
      <c r="E282" s="168" t="s">
        <v>905</v>
      </c>
      <c r="F282" s="169" t="s">
        <v>906</v>
      </c>
      <c r="G282" s="170" t="s">
        <v>902</v>
      </c>
      <c r="H282" s="220"/>
      <c r="I282" s="172"/>
      <c r="J282" s="173">
        <f>ROUND(I282*H282,2)</f>
        <v>0</v>
      </c>
      <c r="K282" s="169" t="s">
        <v>191</v>
      </c>
      <c r="L282" s="34"/>
      <c r="M282" s="174" t="s">
        <v>1</v>
      </c>
      <c r="N282" s="175" t="s">
        <v>44</v>
      </c>
      <c r="O282" s="59"/>
      <c r="P282" s="176">
        <f>O282*H282</f>
        <v>0</v>
      </c>
      <c r="Q282" s="176">
        <v>0</v>
      </c>
      <c r="R282" s="176">
        <f>Q282*H282</f>
        <v>0</v>
      </c>
      <c r="S282" s="176">
        <v>0</v>
      </c>
      <c r="T282" s="177">
        <f>S282*H282</f>
        <v>0</v>
      </c>
      <c r="U282" s="33"/>
      <c r="V282" s="33"/>
      <c r="W282" s="33"/>
      <c r="X282" s="33"/>
      <c r="Y282" s="33"/>
      <c r="Z282" s="33"/>
      <c r="AA282" s="33"/>
      <c r="AB282" s="33"/>
      <c r="AC282" s="33"/>
      <c r="AD282" s="33"/>
      <c r="AE282" s="33"/>
      <c r="AR282" s="178" t="s">
        <v>192</v>
      </c>
      <c r="AT282" s="178" t="s">
        <v>187</v>
      </c>
      <c r="AU282" s="178" t="s">
        <v>86</v>
      </c>
      <c r="AY282" s="18" t="s">
        <v>184</v>
      </c>
      <c r="BE282" s="179">
        <f>IF(N282="základní",J282,0)</f>
        <v>0</v>
      </c>
      <c r="BF282" s="179">
        <f>IF(N282="snížená",J282,0)</f>
        <v>0</v>
      </c>
      <c r="BG282" s="179">
        <f>IF(N282="zákl. přenesená",J282,0)</f>
        <v>0</v>
      </c>
      <c r="BH282" s="179">
        <f>IF(N282="sníž. přenesená",J282,0)</f>
        <v>0</v>
      </c>
      <c r="BI282" s="179">
        <f>IF(N282="nulová",J282,0)</f>
        <v>0</v>
      </c>
      <c r="BJ282" s="18" t="s">
        <v>86</v>
      </c>
      <c r="BK282" s="179">
        <f>ROUND(I282*H282,2)</f>
        <v>0</v>
      </c>
      <c r="BL282" s="18" t="s">
        <v>192</v>
      </c>
      <c r="BM282" s="178" t="s">
        <v>907</v>
      </c>
    </row>
    <row r="283" spans="1:65" s="2" customFormat="1" ht="19.5">
      <c r="A283" s="33"/>
      <c r="B283" s="34"/>
      <c r="C283" s="33"/>
      <c r="D283" s="180" t="s">
        <v>194</v>
      </c>
      <c r="E283" s="33"/>
      <c r="F283" s="181" t="s">
        <v>904</v>
      </c>
      <c r="G283" s="33"/>
      <c r="H283" s="33"/>
      <c r="I283" s="102"/>
      <c r="J283" s="33"/>
      <c r="K283" s="33"/>
      <c r="L283" s="34"/>
      <c r="M283" s="221"/>
      <c r="N283" s="222"/>
      <c r="O283" s="223"/>
      <c r="P283" s="223"/>
      <c r="Q283" s="223"/>
      <c r="R283" s="223"/>
      <c r="S283" s="223"/>
      <c r="T283" s="224"/>
      <c r="U283" s="33"/>
      <c r="V283" s="33"/>
      <c r="W283" s="33"/>
      <c r="X283" s="33"/>
      <c r="Y283" s="33"/>
      <c r="Z283" s="33"/>
      <c r="AA283" s="33"/>
      <c r="AB283" s="33"/>
      <c r="AC283" s="33"/>
      <c r="AD283" s="33"/>
      <c r="AE283" s="33"/>
      <c r="AT283" s="18" t="s">
        <v>194</v>
      </c>
      <c r="AU283" s="18" t="s">
        <v>86</v>
      </c>
    </row>
    <row r="284" spans="1:65" s="2" customFormat="1" ht="6.95" customHeight="1">
      <c r="A284" s="33"/>
      <c r="B284" s="48"/>
      <c r="C284" s="49"/>
      <c r="D284" s="49"/>
      <c r="E284" s="49"/>
      <c r="F284" s="49"/>
      <c r="G284" s="49"/>
      <c r="H284" s="49"/>
      <c r="I284" s="126"/>
      <c r="J284" s="49"/>
      <c r="K284" s="49"/>
      <c r="L284" s="34"/>
      <c r="M284" s="33"/>
      <c r="O284" s="33"/>
      <c r="P284" s="33"/>
      <c r="Q284" s="33"/>
      <c r="R284" s="33"/>
      <c r="S284" s="33"/>
      <c r="T284" s="33"/>
      <c r="U284" s="33"/>
      <c r="V284" s="33"/>
      <c r="W284" s="33"/>
      <c r="X284" s="33"/>
      <c r="Y284" s="33"/>
      <c r="Z284" s="33"/>
      <c r="AA284" s="33"/>
      <c r="AB284" s="33"/>
      <c r="AC284" s="33"/>
      <c r="AD284" s="33"/>
      <c r="AE284" s="33"/>
    </row>
  </sheetData>
  <autoFilter ref="C123:K283"/>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1"/>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103</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158</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908</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910</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ROUND(J137,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ROUND((SUM(BE137:BE250)),  2)</f>
        <v>0</v>
      </c>
      <c r="G37" s="33"/>
      <c r="H37" s="33"/>
      <c r="I37" s="113">
        <v>0.21</v>
      </c>
      <c r="J37" s="112">
        <f>ROUND(((SUM(BE137:BE250))*I37),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ROUND((SUM(BF137:BF250)),  2)</f>
        <v>0</v>
      </c>
      <c r="G38" s="33"/>
      <c r="H38" s="33"/>
      <c r="I38" s="113">
        <v>0.15</v>
      </c>
      <c r="J38" s="112">
        <f>ROUND(((SUM(BF137:BF250))*I38),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ROUND((SUM(BG137:BG250)),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ROUND((SUM(BH137:BH250)),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ROUND((SUM(BI137:BI250)),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158</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908</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01.03.01 - Most v km 80,628</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J137</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J138</f>
        <v>0</v>
      </c>
      <c r="L101" s="132"/>
    </row>
    <row r="102" spans="1:47" s="10" customFormat="1" ht="19.899999999999999" hidden="1" customHeight="1">
      <c r="B102" s="137"/>
      <c r="D102" s="138" t="s">
        <v>911</v>
      </c>
      <c r="E102" s="139"/>
      <c r="F102" s="139"/>
      <c r="G102" s="139"/>
      <c r="H102" s="139"/>
      <c r="I102" s="140"/>
      <c r="J102" s="141">
        <f>J139</f>
        <v>0</v>
      </c>
      <c r="L102" s="137"/>
    </row>
    <row r="103" spans="1:47" s="10" customFormat="1" ht="19.899999999999999" hidden="1" customHeight="1">
      <c r="B103" s="137"/>
      <c r="D103" s="138" t="s">
        <v>912</v>
      </c>
      <c r="E103" s="139"/>
      <c r="F103" s="139"/>
      <c r="G103" s="139"/>
      <c r="H103" s="139"/>
      <c r="I103" s="140"/>
      <c r="J103" s="141">
        <f>J155</f>
        <v>0</v>
      </c>
      <c r="L103" s="137"/>
    </row>
    <row r="104" spans="1:47" s="10" customFormat="1" ht="19.899999999999999" hidden="1" customHeight="1">
      <c r="B104" s="137"/>
      <c r="D104" s="138" t="s">
        <v>913</v>
      </c>
      <c r="E104" s="139"/>
      <c r="F104" s="139"/>
      <c r="G104" s="139"/>
      <c r="H104" s="139"/>
      <c r="I104" s="140"/>
      <c r="J104" s="141">
        <f>J158</f>
        <v>0</v>
      </c>
      <c r="L104" s="137"/>
    </row>
    <row r="105" spans="1:47" s="10" customFormat="1" ht="19.899999999999999" hidden="1" customHeight="1">
      <c r="B105" s="137"/>
      <c r="D105" s="138" t="s">
        <v>914</v>
      </c>
      <c r="E105" s="139"/>
      <c r="F105" s="139"/>
      <c r="G105" s="139"/>
      <c r="H105" s="139"/>
      <c r="I105" s="140"/>
      <c r="J105" s="141">
        <f>J165</f>
        <v>0</v>
      </c>
      <c r="L105" s="137"/>
    </row>
    <row r="106" spans="1:47" s="10" customFormat="1" ht="19.899999999999999" hidden="1" customHeight="1">
      <c r="B106" s="137"/>
      <c r="D106" s="138" t="s">
        <v>915</v>
      </c>
      <c r="E106" s="139"/>
      <c r="F106" s="139"/>
      <c r="G106" s="139"/>
      <c r="H106" s="139"/>
      <c r="I106" s="140"/>
      <c r="J106" s="141">
        <f>J170</f>
        <v>0</v>
      </c>
      <c r="L106" s="137"/>
    </row>
    <row r="107" spans="1:47" s="10" customFormat="1" ht="19.899999999999999" hidden="1" customHeight="1">
      <c r="B107" s="137"/>
      <c r="D107" s="138" t="s">
        <v>916</v>
      </c>
      <c r="E107" s="139"/>
      <c r="F107" s="139"/>
      <c r="G107" s="139"/>
      <c r="H107" s="139"/>
      <c r="I107" s="140"/>
      <c r="J107" s="141">
        <f>J220</f>
        <v>0</v>
      </c>
      <c r="L107" s="137"/>
    </row>
    <row r="108" spans="1:47" s="10" customFormat="1" ht="19.899999999999999" hidden="1" customHeight="1">
      <c r="B108" s="137"/>
      <c r="D108" s="138" t="s">
        <v>917</v>
      </c>
      <c r="E108" s="139"/>
      <c r="F108" s="139"/>
      <c r="G108" s="139"/>
      <c r="H108" s="139"/>
      <c r="I108" s="140"/>
      <c r="J108" s="141">
        <f>J223</f>
        <v>0</v>
      </c>
      <c r="L108" s="137"/>
    </row>
    <row r="109" spans="1:47" s="9" customFormat="1" ht="24.95" hidden="1" customHeight="1">
      <c r="B109" s="132"/>
      <c r="D109" s="133" t="s">
        <v>918</v>
      </c>
      <c r="E109" s="134"/>
      <c r="F109" s="134"/>
      <c r="G109" s="134"/>
      <c r="H109" s="134"/>
      <c r="I109" s="135"/>
      <c r="J109" s="136">
        <f>J225</f>
        <v>0</v>
      </c>
      <c r="L109" s="132"/>
    </row>
    <row r="110" spans="1:47" s="10" customFormat="1" ht="19.899999999999999" hidden="1" customHeight="1">
      <c r="B110" s="137"/>
      <c r="D110" s="138" t="s">
        <v>919</v>
      </c>
      <c r="E110" s="139"/>
      <c r="F110" s="139"/>
      <c r="G110" s="139"/>
      <c r="H110" s="139"/>
      <c r="I110" s="140"/>
      <c r="J110" s="141">
        <f>J226</f>
        <v>0</v>
      </c>
      <c r="L110" s="137"/>
    </row>
    <row r="111" spans="1:47" s="9" customFormat="1" ht="24.95" hidden="1" customHeight="1">
      <c r="B111" s="132"/>
      <c r="D111" s="133" t="s">
        <v>674</v>
      </c>
      <c r="E111" s="134"/>
      <c r="F111" s="134"/>
      <c r="G111" s="134"/>
      <c r="H111" s="134"/>
      <c r="I111" s="135"/>
      <c r="J111" s="136">
        <f>J244</f>
        <v>0</v>
      </c>
      <c r="L111" s="132"/>
    </row>
    <row r="112" spans="1:47" s="10" customFormat="1" ht="19.899999999999999" hidden="1" customHeight="1">
      <c r="B112" s="137"/>
      <c r="D112" s="138" t="s">
        <v>920</v>
      </c>
      <c r="E112" s="139"/>
      <c r="F112" s="139"/>
      <c r="G112" s="139"/>
      <c r="H112" s="139"/>
      <c r="I112" s="140"/>
      <c r="J112" s="141">
        <f>J245</f>
        <v>0</v>
      </c>
      <c r="L112" s="137"/>
    </row>
    <row r="113" spans="1:31" s="10" customFormat="1" ht="19.899999999999999" hidden="1" customHeight="1">
      <c r="B113" s="137"/>
      <c r="D113" s="138" t="s">
        <v>921</v>
      </c>
      <c r="E113" s="139"/>
      <c r="F113" s="139"/>
      <c r="G113" s="139"/>
      <c r="H113" s="139"/>
      <c r="I113" s="140"/>
      <c r="J113" s="141">
        <f>J249</f>
        <v>0</v>
      </c>
      <c r="L113" s="137"/>
    </row>
    <row r="114" spans="1:31" s="2" customFormat="1" ht="21.75" hidden="1"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26"/>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27"/>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169</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84" t="str">
        <f>E7</f>
        <v>Oprava trati v úseku Nedvědice - Tišnov - bez materuálu SŽ</v>
      </c>
      <c r="F123" s="285"/>
      <c r="G123" s="285"/>
      <c r="H123" s="285"/>
      <c r="I123" s="102"/>
      <c r="J123" s="33"/>
      <c r="K123" s="33"/>
      <c r="L123" s="43"/>
      <c r="S123" s="33"/>
      <c r="T123" s="33"/>
      <c r="U123" s="33"/>
      <c r="V123" s="33"/>
      <c r="W123" s="33"/>
      <c r="X123" s="33"/>
      <c r="Y123" s="33"/>
      <c r="Z123" s="33"/>
      <c r="AA123" s="33"/>
      <c r="AB123" s="33"/>
      <c r="AC123" s="33"/>
      <c r="AD123" s="33"/>
      <c r="AE123" s="33"/>
    </row>
    <row r="124" spans="1:31" s="1" customFormat="1" ht="12" customHeight="1">
      <c r="B124" s="21"/>
      <c r="C124" s="28" t="s">
        <v>157</v>
      </c>
      <c r="I124" s="99"/>
      <c r="L124" s="21"/>
    </row>
    <row r="125" spans="1:31" s="1" customFormat="1" ht="16.5" customHeight="1">
      <c r="B125" s="21"/>
      <c r="E125" s="284" t="s">
        <v>158</v>
      </c>
      <c r="F125" s="268"/>
      <c r="G125" s="268"/>
      <c r="H125" s="268"/>
      <c r="I125" s="99"/>
      <c r="L125" s="21"/>
    </row>
    <row r="126" spans="1:31" s="1" customFormat="1" ht="12" customHeight="1">
      <c r="B126" s="21"/>
      <c r="C126" s="28" t="s">
        <v>159</v>
      </c>
      <c r="I126" s="99"/>
      <c r="L126" s="21"/>
    </row>
    <row r="127" spans="1:31" s="2" customFormat="1" ht="16.5" customHeight="1">
      <c r="A127" s="33"/>
      <c r="B127" s="34"/>
      <c r="C127" s="33"/>
      <c r="D127" s="33"/>
      <c r="E127" s="288" t="s">
        <v>908</v>
      </c>
      <c r="F127" s="286"/>
      <c r="G127" s="286"/>
      <c r="H127" s="286"/>
      <c r="I127" s="102"/>
      <c r="J127" s="33"/>
      <c r="K127" s="33"/>
      <c r="L127" s="43"/>
      <c r="S127" s="33"/>
      <c r="T127" s="33"/>
      <c r="U127" s="33"/>
      <c r="V127" s="33"/>
      <c r="W127" s="33"/>
      <c r="X127" s="33"/>
      <c r="Y127" s="33"/>
      <c r="Z127" s="33"/>
      <c r="AA127" s="33"/>
      <c r="AB127" s="33"/>
      <c r="AC127" s="33"/>
      <c r="AD127" s="33"/>
      <c r="AE127" s="33"/>
    </row>
    <row r="128" spans="1:31" s="2" customFormat="1" ht="12" customHeight="1">
      <c r="A128" s="33"/>
      <c r="B128" s="34"/>
      <c r="C128" s="28" t="s">
        <v>909</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6.5" customHeight="1">
      <c r="A129" s="33"/>
      <c r="B129" s="34"/>
      <c r="C129" s="33"/>
      <c r="D129" s="33"/>
      <c r="E129" s="240" t="str">
        <f>E13</f>
        <v>SO 01.03.01 - Most v km 80,628</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20</v>
      </c>
      <c r="D131" s="33"/>
      <c r="E131" s="33"/>
      <c r="F131" s="26" t="str">
        <f>F16</f>
        <v>Nedvědice - Tišnov</v>
      </c>
      <c r="G131" s="33"/>
      <c r="H131" s="33"/>
      <c r="I131" s="103" t="s">
        <v>22</v>
      </c>
      <c r="J131" s="56" t="str">
        <f>IF(J16="","",J16)</f>
        <v>24. 6. 2020</v>
      </c>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25.7" customHeight="1">
      <c r="A133" s="33"/>
      <c r="B133" s="34"/>
      <c r="C133" s="28" t="s">
        <v>24</v>
      </c>
      <c r="D133" s="33"/>
      <c r="E133" s="33"/>
      <c r="F133" s="26" t="str">
        <f>E19</f>
        <v>Správa železnic, státní organizace</v>
      </c>
      <c r="G133" s="33"/>
      <c r="H133" s="33"/>
      <c r="I133" s="103" t="s">
        <v>32</v>
      </c>
      <c r="J133" s="31" t="str">
        <f>E25</f>
        <v>DMC Havlíčkův Brod, s.r.o.</v>
      </c>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30</v>
      </c>
      <c r="D134" s="33"/>
      <c r="E134" s="33"/>
      <c r="F134" s="26" t="str">
        <f>IF(E22="","",E22)</f>
        <v>Vyplň údaj</v>
      </c>
      <c r="G134" s="33"/>
      <c r="H134" s="33"/>
      <c r="I134" s="103" t="s">
        <v>37</v>
      </c>
      <c r="J134" s="31" t="str">
        <f>E28</f>
        <v>DMC Havlíčkův Brod, s.r.o.</v>
      </c>
      <c r="K134" s="33"/>
      <c r="L134" s="43"/>
      <c r="S134" s="33"/>
      <c r="T134" s="33"/>
      <c r="U134" s="33"/>
      <c r="V134" s="33"/>
      <c r="W134" s="33"/>
      <c r="X134" s="33"/>
      <c r="Y134" s="33"/>
      <c r="Z134" s="33"/>
      <c r="AA134" s="33"/>
      <c r="AB134" s="33"/>
      <c r="AC134" s="33"/>
      <c r="AD134" s="33"/>
      <c r="AE134" s="33"/>
    </row>
    <row r="135" spans="1:65" s="2" customFormat="1" ht="10.35" customHeight="1">
      <c r="A135" s="33"/>
      <c r="B135" s="34"/>
      <c r="C135" s="33"/>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5" s="11" customFormat="1" ht="29.25" customHeight="1">
      <c r="A136" s="142"/>
      <c r="B136" s="143"/>
      <c r="C136" s="144" t="s">
        <v>170</v>
      </c>
      <c r="D136" s="145" t="s">
        <v>64</v>
      </c>
      <c r="E136" s="145" t="s">
        <v>60</v>
      </c>
      <c r="F136" s="145" t="s">
        <v>61</v>
      </c>
      <c r="G136" s="145" t="s">
        <v>171</v>
      </c>
      <c r="H136" s="145" t="s">
        <v>172</v>
      </c>
      <c r="I136" s="146" t="s">
        <v>173</v>
      </c>
      <c r="J136" s="145" t="s">
        <v>163</v>
      </c>
      <c r="K136" s="147" t="s">
        <v>174</v>
      </c>
      <c r="L136" s="148"/>
      <c r="M136" s="63" t="s">
        <v>1</v>
      </c>
      <c r="N136" s="64" t="s">
        <v>43</v>
      </c>
      <c r="O136" s="64" t="s">
        <v>175</v>
      </c>
      <c r="P136" s="64" t="s">
        <v>176</v>
      </c>
      <c r="Q136" s="64" t="s">
        <v>177</v>
      </c>
      <c r="R136" s="64" t="s">
        <v>178</v>
      </c>
      <c r="S136" s="64" t="s">
        <v>179</v>
      </c>
      <c r="T136" s="65" t="s">
        <v>180</v>
      </c>
      <c r="U136" s="142"/>
      <c r="V136" s="142"/>
      <c r="W136" s="142"/>
      <c r="X136" s="142"/>
      <c r="Y136" s="142"/>
      <c r="Z136" s="142"/>
      <c r="AA136" s="142"/>
      <c r="AB136" s="142"/>
      <c r="AC136" s="142"/>
      <c r="AD136" s="142"/>
      <c r="AE136" s="142"/>
    </row>
    <row r="137" spans="1:65" s="2" customFormat="1" ht="22.9" customHeight="1">
      <c r="A137" s="33"/>
      <c r="B137" s="34"/>
      <c r="C137" s="70" t="s">
        <v>181</v>
      </c>
      <c r="D137" s="33"/>
      <c r="E137" s="33"/>
      <c r="F137" s="33"/>
      <c r="G137" s="33"/>
      <c r="H137" s="33"/>
      <c r="I137" s="102"/>
      <c r="J137" s="149">
        <f>BK137</f>
        <v>0</v>
      </c>
      <c r="K137" s="33"/>
      <c r="L137" s="34"/>
      <c r="M137" s="66"/>
      <c r="N137" s="57"/>
      <c r="O137" s="67"/>
      <c r="P137" s="150">
        <f>P138+P225+P244</f>
        <v>0</v>
      </c>
      <c r="Q137" s="67"/>
      <c r="R137" s="150">
        <f>R138+R225+R244</f>
        <v>82.780891119999978</v>
      </c>
      <c r="S137" s="67"/>
      <c r="T137" s="151">
        <f>T138+T225+T244</f>
        <v>1.5E-3</v>
      </c>
      <c r="U137" s="33"/>
      <c r="V137" s="33"/>
      <c r="W137" s="33"/>
      <c r="X137" s="33"/>
      <c r="Y137" s="33"/>
      <c r="Z137" s="33"/>
      <c r="AA137" s="33"/>
      <c r="AB137" s="33"/>
      <c r="AC137" s="33"/>
      <c r="AD137" s="33"/>
      <c r="AE137" s="33"/>
      <c r="AT137" s="18" t="s">
        <v>78</v>
      </c>
      <c r="AU137" s="18" t="s">
        <v>165</v>
      </c>
      <c r="BK137" s="152">
        <f>BK138+BK225+BK244</f>
        <v>0</v>
      </c>
    </row>
    <row r="138" spans="1:65" s="12" customFormat="1" ht="25.9" customHeight="1">
      <c r="B138" s="153"/>
      <c r="D138" s="154" t="s">
        <v>78</v>
      </c>
      <c r="E138" s="155" t="s">
        <v>182</v>
      </c>
      <c r="F138" s="155" t="s">
        <v>183</v>
      </c>
      <c r="I138" s="156"/>
      <c r="J138" s="157">
        <f>BK138</f>
        <v>0</v>
      </c>
      <c r="L138" s="153"/>
      <c r="M138" s="158"/>
      <c r="N138" s="159"/>
      <c r="O138" s="159"/>
      <c r="P138" s="160">
        <f>P139+P155+P158+P165+P170+P220+P223</f>
        <v>0</v>
      </c>
      <c r="Q138" s="159"/>
      <c r="R138" s="160">
        <f>R139+R155+R158+R165+R170+R220+R223</f>
        <v>82.707083119999979</v>
      </c>
      <c r="S138" s="159"/>
      <c r="T138" s="161">
        <f>T139+T155+T158+T165+T170+T220+T223</f>
        <v>1.5E-3</v>
      </c>
      <c r="AR138" s="154" t="s">
        <v>86</v>
      </c>
      <c r="AT138" s="162" t="s">
        <v>78</v>
      </c>
      <c r="AU138" s="162" t="s">
        <v>79</v>
      </c>
      <c r="AY138" s="154" t="s">
        <v>184</v>
      </c>
      <c r="BK138" s="163">
        <f>BK139+BK155+BK158+BK165+BK170+BK220+BK223</f>
        <v>0</v>
      </c>
    </row>
    <row r="139" spans="1:65" s="12" customFormat="1" ht="22.9" customHeight="1">
      <c r="B139" s="153"/>
      <c r="D139" s="154" t="s">
        <v>78</v>
      </c>
      <c r="E139" s="164" t="s">
        <v>86</v>
      </c>
      <c r="F139" s="164" t="s">
        <v>922</v>
      </c>
      <c r="I139" s="156"/>
      <c r="J139" s="165">
        <f>BK139</f>
        <v>0</v>
      </c>
      <c r="L139" s="153"/>
      <c r="M139" s="158"/>
      <c r="N139" s="159"/>
      <c r="O139" s="159"/>
      <c r="P139" s="160">
        <f>SUM(P140:P154)</f>
        <v>0</v>
      </c>
      <c r="Q139" s="159"/>
      <c r="R139" s="160">
        <f>SUM(R140:R154)</f>
        <v>0</v>
      </c>
      <c r="S139" s="159"/>
      <c r="T139" s="161">
        <f>SUM(T140:T154)</f>
        <v>0</v>
      </c>
      <c r="AR139" s="154" t="s">
        <v>86</v>
      </c>
      <c r="AT139" s="162" t="s">
        <v>78</v>
      </c>
      <c r="AU139" s="162" t="s">
        <v>86</v>
      </c>
      <c r="AY139" s="154" t="s">
        <v>184</v>
      </c>
      <c r="BK139" s="163">
        <f>SUM(BK140:BK154)</f>
        <v>0</v>
      </c>
    </row>
    <row r="140" spans="1:65" s="2" customFormat="1" ht="24.2" customHeight="1">
      <c r="A140" s="33"/>
      <c r="B140" s="166"/>
      <c r="C140" s="167" t="s">
        <v>86</v>
      </c>
      <c r="D140" s="167" t="s">
        <v>187</v>
      </c>
      <c r="E140" s="168" t="s">
        <v>923</v>
      </c>
      <c r="F140" s="169" t="s">
        <v>924</v>
      </c>
      <c r="G140" s="170" t="s">
        <v>228</v>
      </c>
      <c r="H140" s="171">
        <v>11</v>
      </c>
      <c r="I140" s="172"/>
      <c r="J140" s="173">
        <f>ROUND(I140*H140,2)</f>
        <v>0</v>
      </c>
      <c r="K140" s="169" t="s">
        <v>925</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926</v>
      </c>
    </row>
    <row r="141" spans="1:65" s="2" customFormat="1" ht="24.2" customHeight="1">
      <c r="A141" s="33"/>
      <c r="B141" s="166"/>
      <c r="C141" s="167" t="s">
        <v>88</v>
      </c>
      <c r="D141" s="167" t="s">
        <v>187</v>
      </c>
      <c r="E141" s="168" t="s">
        <v>927</v>
      </c>
      <c r="F141" s="169" t="s">
        <v>928</v>
      </c>
      <c r="G141" s="170" t="s">
        <v>228</v>
      </c>
      <c r="H141" s="171">
        <v>41.857999999999997</v>
      </c>
      <c r="I141" s="172"/>
      <c r="J141" s="173">
        <f>ROUND(I141*H141,2)</f>
        <v>0</v>
      </c>
      <c r="K141" s="169" t="s">
        <v>925</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929</v>
      </c>
    </row>
    <row r="142" spans="1:65" s="13" customFormat="1" ht="11.25">
      <c r="B142" s="184"/>
      <c r="D142" s="180" t="s">
        <v>196</v>
      </c>
      <c r="E142" s="185" t="s">
        <v>1</v>
      </c>
      <c r="F142" s="186" t="s">
        <v>930</v>
      </c>
      <c r="H142" s="187">
        <v>21.84</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3" customFormat="1" ht="11.25">
      <c r="B143" s="184"/>
      <c r="D143" s="180" t="s">
        <v>196</v>
      </c>
      <c r="E143" s="185" t="s">
        <v>1</v>
      </c>
      <c r="F143" s="186" t="s">
        <v>931</v>
      </c>
      <c r="H143" s="187">
        <v>20.017600000000002</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4" customFormat="1" ht="11.25">
      <c r="B144" s="192"/>
      <c r="D144" s="180" t="s">
        <v>196</v>
      </c>
      <c r="E144" s="193" t="s">
        <v>1</v>
      </c>
      <c r="F144" s="194" t="s">
        <v>212</v>
      </c>
      <c r="H144" s="195">
        <v>41.857599999999998</v>
      </c>
      <c r="I144" s="196"/>
      <c r="L144" s="192"/>
      <c r="M144" s="197"/>
      <c r="N144" s="198"/>
      <c r="O144" s="198"/>
      <c r="P144" s="198"/>
      <c r="Q144" s="198"/>
      <c r="R144" s="198"/>
      <c r="S144" s="198"/>
      <c r="T144" s="199"/>
      <c r="AT144" s="193" t="s">
        <v>196</v>
      </c>
      <c r="AU144" s="193" t="s">
        <v>88</v>
      </c>
      <c r="AV144" s="14" t="s">
        <v>192</v>
      </c>
      <c r="AW144" s="14" t="s">
        <v>36</v>
      </c>
      <c r="AX144" s="14" t="s">
        <v>86</v>
      </c>
      <c r="AY144" s="193" t="s">
        <v>184</v>
      </c>
    </row>
    <row r="145" spans="1:65" s="2" customFormat="1" ht="24.2" customHeight="1">
      <c r="A145" s="33"/>
      <c r="B145" s="166"/>
      <c r="C145" s="167" t="s">
        <v>102</v>
      </c>
      <c r="D145" s="167" t="s">
        <v>187</v>
      </c>
      <c r="E145" s="168" t="s">
        <v>932</v>
      </c>
      <c r="F145" s="169" t="s">
        <v>933</v>
      </c>
      <c r="G145" s="170" t="s">
        <v>228</v>
      </c>
      <c r="H145" s="171">
        <v>11</v>
      </c>
      <c r="I145" s="172"/>
      <c r="J145" s="173">
        <f>ROUND(I145*H145,2)</f>
        <v>0</v>
      </c>
      <c r="K145" s="169" t="s">
        <v>925</v>
      </c>
      <c r="L145" s="34"/>
      <c r="M145" s="174" t="s">
        <v>1</v>
      </c>
      <c r="N145" s="175" t="s">
        <v>44</v>
      </c>
      <c r="O145" s="59"/>
      <c r="P145" s="176">
        <f>O145*H145</f>
        <v>0</v>
      </c>
      <c r="Q145" s="176">
        <v>0</v>
      </c>
      <c r="R145" s="176">
        <f>Q145*H145</f>
        <v>0</v>
      </c>
      <c r="S145" s="176">
        <v>0</v>
      </c>
      <c r="T145" s="177">
        <f>S145*H145</f>
        <v>0</v>
      </c>
      <c r="U145" s="33"/>
      <c r="V145" s="33"/>
      <c r="W145" s="33"/>
      <c r="X145" s="33"/>
      <c r="Y145" s="33"/>
      <c r="Z145" s="33"/>
      <c r="AA145" s="33"/>
      <c r="AB145" s="33"/>
      <c r="AC145" s="33"/>
      <c r="AD145" s="33"/>
      <c r="AE145" s="33"/>
      <c r="AR145" s="178" t="s">
        <v>192</v>
      </c>
      <c r="AT145" s="178" t="s">
        <v>187</v>
      </c>
      <c r="AU145" s="178" t="s">
        <v>88</v>
      </c>
      <c r="AY145" s="18" t="s">
        <v>184</v>
      </c>
      <c r="BE145" s="179">
        <f>IF(N145="základní",J145,0)</f>
        <v>0</v>
      </c>
      <c r="BF145" s="179">
        <f>IF(N145="snížená",J145,0)</f>
        <v>0</v>
      </c>
      <c r="BG145" s="179">
        <f>IF(N145="zákl. přenesená",J145,0)</f>
        <v>0</v>
      </c>
      <c r="BH145" s="179">
        <f>IF(N145="sníž. přenesená",J145,0)</f>
        <v>0</v>
      </c>
      <c r="BI145" s="179">
        <f>IF(N145="nulová",J145,0)</f>
        <v>0</v>
      </c>
      <c r="BJ145" s="18" t="s">
        <v>86</v>
      </c>
      <c r="BK145" s="179">
        <f>ROUND(I145*H145,2)</f>
        <v>0</v>
      </c>
      <c r="BL145" s="18" t="s">
        <v>192</v>
      </c>
      <c r="BM145" s="178" t="s">
        <v>934</v>
      </c>
    </row>
    <row r="146" spans="1:65" s="2" customFormat="1" ht="24.2" customHeight="1">
      <c r="A146" s="33"/>
      <c r="B146" s="166"/>
      <c r="C146" s="167" t="s">
        <v>192</v>
      </c>
      <c r="D146" s="167" t="s">
        <v>187</v>
      </c>
      <c r="E146" s="168" t="s">
        <v>935</v>
      </c>
      <c r="F146" s="169" t="s">
        <v>936</v>
      </c>
      <c r="G146" s="170" t="s">
        <v>228</v>
      </c>
      <c r="H146" s="171">
        <v>30.858000000000001</v>
      </c>
      <c r="I146" s="172"/>
      <c r="J146" s="173">
        <f>ROUND(I146*H146,2)</f>
        <v>0</v>
      </c>
      <c r="K146" s="169" t="s">
        <v>925</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937</v>
      </c>
    </row>
    <row r="147" spans="1:65" s="13" customFormat="1" ht="11.25">
      <c r="B147" s="184"/>
      <c r="D147" s="180" t="s">
        <v>196</v>
      </c>
      <c r="E147" s="185" t="s">
        <v>1</v>
      </c>
      <c r="F147" s="186" t="s">
        <v>938</v>
      </c>
      <c r="H147" s="187">
        <v>30.858000000000001</v>
      </c>
      <c r="I147" s="188"/>
      <c r="L147" s="184"/>
      <c r="M147" s="189"/>
      <c r="N147" s="190"/>
      <c r="O147" s="190"/>
      <c r="P147" s="190"/>
      <c r="Q147" s="190"/>
      <c r="R147" s="190"/>
      <c r="S147" s="190"/>
      <c r="T147" s="191"/>
      <c r="AT147" s="185" t="s">
        <v>196</v>
      </c>
      <c r="AU147" s="185" t="s">
        <v>88</v>
      </c>
      <c r="AV147" s="13" t="s">
        <v>88</v>
      </c>
      <c r="AW147" s="13" t="s">
        <v>36</v>
      </c>
      <c r="AX147" s="13" t="s">
        <v>86</v>
      </c>
      <c r="AY147" s="185" t="s">
        <v>184</v>
      </c>
    </row>
    <row r="148" spans="1:65" s="2" customFormat="1" ht="37.9" customHeight="1">
      <c r="A148" s="33"/>
      <c r="B148" s="166"/>
      <c r="C148" s="167" t="s">
        <v>185</v>
      </c>
      <c r="D148" s="167" t="s">
        <v>187</v>
      </c>
      <c r="E148" s="168" t="s">
        <v>939</v>
      </c>
      <c r="F148" s="169" t="s">
        <v>940</v>
      </c>
      <c r="G148" s="170" t="s">
        <v>228</v>
      </c>
      <c r="H148" s="171">
        <v>308.58</v>
      </c>
      <c r="I148" s="172"/>
      <c r="J148" s="173">
        <f>ROUND(I148*H148,2)</f>
        <v>0</v>
      </c>
      <c r="K148" s="169" t="s">
        <v>925</v>
      </c>
      <c r="L148" s="34"/>
      <c r="M148" s="174" t="s">
        <v>1</v>
      </c>
      <c r="N148" s="175" t="s">
        <v>44</v>
      </c>
      <c r="O148" s="59"/>
      <c r="P148" s="176">
        <f>O148*H148</f>
        <v>0</v>
      </c>
      <c r="Q148" s="176">
        <v>0</v>
      </c>
      <c r="R148" s="176">
        <f>Q148*H148</f>
        <v>0</v>
      </c>
      <c r="S148" s="176">
        <v>0</v>
      </c>
      <c r="T148" s="177">
        <f>S148*H148</f>
        <v>0</v>
      </c>
      <c r="U148" s="33"/>
      <c r="V148" s="33"/>
      <c r="W148" s="33"/>
      <c r="X148" s="33"/>
      <c r="Y148" s="33"/>
      <c r="Z148" s="33"/>
      <c r="AA148" s="33"/>
      <c r="AB148" s="33"/>
      <c r="AC148" s="33"/>
      <c r="AD148" s="33"/>
      <c r="AE148" s="33"/>
      <c r="AR148" s="178" t="s">
        <v>192</v>
      </c>
      <c r="AT148" s="178" t="s">
        <v>187</v>
      </c>
      <c r="AU148" s="178" t="s">
        <v>88</v>
      </c>
      <c r="AY148" s="18" t="s">
        <v>184</v>
      </c>
      <c r="BE148" s="179">
        <f>IF(N148="základní",J148,0)</f>
        <v>0</v>
      </c>
      <c r="BF148" s="179">
        <f>IF(N148="snížená",J148,0)</f>
        <v>0</v>
      </c>
      <c r="BG148" s="179">
        <f>IF(N148="zákl. přenesená",J148,0)</f>
        <v>0</v>
      </c>
      <c r="BH148" s="179">
        <f>IF(N148="sníž. přenesená",J148,0)</f>
        <v>0</v>
      </c>
      <c r="BI148" s="179">
        <f>IF(N148="nulová",J148,0)</f>
        <v>0</v>
      </c>
      <c r="BJ148" s="18" t="s">
        <v>86</v>
      </c>
      <c r="BK148" s="179">
        <f>ROUND(I148*H148,2)</f>
        <v>0</v>
      </c>
      <c r="BL148" s="18" t="s">
        <v>192</v>
      </c>
      <c r="BM148" s="178" t="s">
        <v>941</v>
      </c>
    </row>
    <row r="149" spans="1:65" s="13" customFormat="1" ht="11.25">
      <c r="B149" s="184"/>
      <c r="D149" s="180" t="s">
        <v>196</v>
      </c>
      <c r="E149" s="185" t="s">
        <v>1</v>
      </c>
      <c r="F149" s="186" t="s">
        <v>942</v>
      </c>
      <c r="H149" s="187">
        <v>308.58</v>
      </c>
      <c r="I149" s="188"/>
      <c r="L149" s="184"/>
      <c r="M149" s="189"/>
      <c r="N149" s="190"/>
      <c r="O149" s="190"/>
      <c r="P149" s="190"/>
      <c r="Q149" s="190"/>
      <c r="R149" s="190"/>
      <c r="S149" s="190"/>
      <c r="T149" s="191"/>
      <c r="AT149" s="185" t="s">
        <v>196</v>
      </c>
      <c r="AU149" s="185" t="s">
        <v>88</v>
      </c>
      <c r="AV149" s="13" t="s">
        <v>88</v>
      </c>
      <c r="AW149" s="13" t="s">
        <v>36</v>
      </c>
      <c r="AX149" s="13" t="s">
        <v>86</v>
      </c>
      <c r="AY149" s="185" t="s">
        <v>184</v>
      </c>
    </row>
    <row r="150" spans="1:65" s="2" customFormat="1" ht="24.2" customHeight="1">
      <c r="A150" s="33"/>
      <c r="B150" s="166"/>
      <c r="C150" s="167" t="s">
        <v>220</v>
      </c>
      <c r="D150" s="167" t="s">
        <v>187</v>
      </c>
      <c r="E150" s="168" t="s">
        <v>943</v>
      </c>
      <c r="F150" s="169" t="s">
        <v>944</v>
      </c>
      <c r="G150" s="170" t="s">
        <v>200</v>
      </c>
      <c r="H150" s="171">
        <v>60</v>
      </c>
      <c r="I150" s="172"/>
      <c r="J150" s="173">
        <f>ROUND(I150*H150,2)</f>
        <v>0</v>
      </c>
      <c r="K150" s="169" t="s">
        <v>925</v>
      </c>
      <c r="L150" s="34"/>
      <c r="M150" s="174" t="s">
        <v>1</v>
      </c>
      <c r="N150" s="175" t="s">
        <v>44</v>
      </c>
      <c r="O150" s="59"/>
      <c r="P150" s="176">
        <f>O150*H150</f>
        <v>0</v>
      </c>
      <c r="Q150" s="176">
        <v>0</v>
      </c>
      <c r="R150" s="176">
        <f>Q150*H150</f>
        <v>0</v>
      </c>
      <c r="S150" s="176">
        <v>0</v>
      </c>
      <c r="T150" s="177">
        <f>S150*H150</f>
        <v>0</v>
      </c>
      <c r="U150" s="33"/>
      <c r="V150" s="33"/>
      <c r="W150" s="33"/>
      <c r="X150" s="33"/>
      <c r="Y150" s="33"/>
      <c r="Z150" s="33"/>
      <c r="AA150" s="33"/>
      <c r="AB150" s="33"/>
      <c r="AC150" s="33"/>
      <c r="AD150" s="33"/>
      <c r="AE150" s="33"/>
      <c r="AR150" s="178" t="s">
        <v>192</v>
      </c>
      <c r="AT150" s="178" t="s">
        <v>187</v>
      </c>
      <c r="AU150" s="178" t="s">
        <v>88</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192</v>
      </c>
      <c r="BM150" s="178" t="s">
        <v>945</v>
      </c>
    </row>
    <row r="151" spans="1:65" s="13" customFormat="1" ht="11.25">
      <c r="B151" s="184"/>
      <c r="D151" s="180" t="s">
        <v>196</v>
      </c>
      <c r="E151" s="185" t="s">
        <v>1</v>
      </c>
      <c r="F151" s="186" t="s">
        <v>946</v>
      </c>
      <c r="H151" s="187">
        <v>60</v>
      </c>
      <c r="I151" s="188"/>
      <c r="L151" s="184"/>
      <c r="M151" s="189"/>
      <c r="N151" s="190"/>
      <c r="O151" s="190"/>
      <c r="P151" s="190"/>
      <c r="Q151" s="190"/>
      <c r="R151" s="190"/>
      <c r="S151" s="190"/>
      <c r="T151" s="191"/>
      <c r="AT151" s="185" t="s">
        <v>196</v>
      </c>
      <c r="AU151" s="185" t="s">
        <v>88</v>
      </c>
      <c r="AV151" s="13" t="s">
        <v>88</v>
      </c>
      <c r="AW151" s="13" t="s">
        <v>36</v>
      </c>
      <c r="AX151" s="13" t="s">
        <v>86</v>
      </c>
      <c r="AY151" s="185" t="s">
        <v>184</v>
      </c>
    </row>
    <row r="152" spans="1:65" s="2" customFormat="1" ht="14.45" customHeight="1">
      <c r="A152" s="33"/>
      <c r="B152" s="166"/>
      <c r="C152" s="167" t="s">
        <v>225</v>
      </c>
      <c r="D152" s="167" t="s">
        <v>187</v>
      </c>
      <c r="E152" s="168" t="s">
        <v>947</v>
      </c>
      <c r="F152" s="169" t="s">
        <v>948</v>
      </c>
      <c r="G152" s="170" t="s">
        <v>228</v>
      </c>
      <c r="H152" s="171">
        <v>41.857999999999997</v>
      </c>
      <c r="I152" s="172"/>
      <c r="J152" s="173">
        <f>ROUND(I152*H152,2)</f>
        <v>0</v>
      </c>
      <c r="K152" s="169" t="s">
        <v>925</v>
      </c>
      <c r="L152" s="34"/>
      <c r="M152" s="174" t="s">
        <v>1</v>
      </c>
      <c r="N152" s="175" t="s">
        <v>44</v>
      </c>
      <c r="O152" s="59"/>
      <c r="P152" s="176">
        <f>O152*H152</f>
        <v>0</v>
      </c>
      <c r="Q152" s="176">
        <v>0</v>
      </c>
      <c r="R152" s="176">
        <f>Q152*H152</f>
        <v>0</v>
      </c>
      <c r="S152" s="176">
        <v>0</v>
      </c>
      <c r="T152" s="177">
        <f>S152*H152</f>
        <v>0</v>
      </c>
      <c r="U152" s="33"/>
      <c r="V152" s="33"/>
      <c r="W152" s="33"/>
      <c r="X152" s="33"/>
      <c r="Y152" s="33"/>
      <c r="Z152" s="33"/>
      <c r="AA152" s="33"/>
      <c r="AB152" s="33"/>
      <c r="AC152" s="33"/>
      <c r="AD152" s="33"/>
      <c r="AE152" s="33"/>
      <c r="AR152" s="178" t="s">
        <v>192</v>
      </c>
      <c r="AT152" s="178" t="s">
        <v>187</v>
      </c>
      <c r="AU152" s="178" t="s">
        <v>88</v>
      </c>
      <c r="AY152" s="18" t="s">
        <v>184</v>
      </c>
      <c r="BE152" s="179">
        <f>IF(N152="základní",J152,0)</f>
        <v>0</v>
      </c>
      <c r="BF152" s="179">
        <f>IF(N152="snížená",J152,0)</f>
        <v>0</v>
      </c>
      <c r="BG152" s="179">
        <f>IF(N152="zákl. přenesená",J152,0)</f>
        <v>0</v>
      </c>
      <c r="BH152" s="179">
        <f>IF(N152="sníž. přenesená",J152,0)</f>
        <v>0</v>
      </c>
      <c r="BI152" s="179">
        <f>IF(N152="nulová",J152,0)</f>
        <v>0</v>
      </c>
      <c r="BJ152" s="18" t="s">
        <v>86</v>
      </c>
      <c r="BK152" s="179">
        <f>ROUND(I152*H152,2)</f>
        <v>0</v>
      </c>
      <c r="BL152" s="18" t="s">
        <v>192</v>
      </c>
      <c r="BM152" s="178" t="s">
        <v>949</v>
      </c>
    </row>
    <row r="153" spans="1:65" s="2" customFormat="1" ht="24.2" customHeight="1">
      <c r="A153" s="33"/>
      <c r="B153" s="166"/>
      <c r="C153" s="167" t="s">
        <v>217</v>
      </c>
      <c r="D153" s="167" t="s">
        <v>187</v>
      </c>
      <c r="E153" s="168" t="s">
        <v>950</v>
      </c>
      <c r="F153" s="169" t="s">
        <v>951</v>
      </c>
      <c r="G153" s="170" t="s">
        <v>228</v>
      </c>
      <c r="H153" s="171">
        <v>8.9779999999999998</v>
      </c>
      <c r="I153" s="172"/>
      <c r="J153" s="173">
        <f>ROUND(I153*H153,2)</f>
        <v>0</v>
      </c>
      <c r="K153" s="169" t="s">
        <v>925</v>
      </c>
      <c r="L153" s="34"/>
      <c r="M153" s="174" t="s">
        <v>1</v>
      </c>
      <c r="N153" s="175"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192</v>
      </c>
      <c r="AT153" s="178" t="s">
        <v>187</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952</v>
      </c>
    </row>
    <row r="154" spans="1:65" s="13" customFormat="1" ht="11.25">
      <c r="B154" s="184"/>
      <c r="D154" s="180" t="s">
        <v>196</v>
      </c>
      <c r="E154" s="185" t="s">
        <v>1</v>
      </c>
      <c r="F154" s="186" t="s">
        <v>953</v>
      </c>
      <c r="H154" s="187">
        <v>8.9779999999999998</v>
      </c>
      <c r="I154" s="188"/>
      <c r="L154" s="184"/>
      <c r="M154" s="189"/>
      <c r="N154" s="190"/>
      <c r="O154" s="190"/>
      <c r="P154" s="190"/>
      <c r="Q154" s="190"/>
      <c r="R154" s="190"/>
      <c r="S154" s="190"/>
      <c r="T154" s="191"/>
      <c r="AT154" s="185" t="s">
        <v>196</v>
      </c>
      <c r="AU154" s="185" t="s">
        <v>88</v>
      </c>
      <c r="AV154" s="13" t="s">
        <v>88</v>
      </c>
      <c r="AW154" s="13" t="s">
        <v>36</v>
      </c>
      <c r="AX154" s="13" t="s">
        <v>86</v>
      </c>
      <c r="AY154" s="185" t="s">
        <v>184</v>
      </c>
    </row>
    <row r="155" spans="1:65" s="12" customFormat="1" ht="22.9" customHeight="1">
      <c r="B155" s="153"/>
      <c r="D155" s="154" t="s">
        <v>78</v>
      </c>
      <c r="E155" s="164" t="s">
        <v>102</v>
      </c>
      <c r="F155" s="164" t="s">
        <v>954</v>
      </c>
      <c r="I155" s="156"/>
      <c r="J155" s="165">
        <f>BK155</f>
        <v>0</v>
      </c>
      <c r="L155" s="153"/>
      <c r="M155" s="158"/>
      <c r="N155" s="159"/>
      <c r="O155" s="159"/>
      <c r="P155" s="160">
        <f>SUM(P156:P157)</f>
        <v>0</v>
      </c>
      <c r="Q155" s="159"/>
      <c r="R155" s="160">
        <f>SUM(R156:R157)</f>
        <v>13.6274</v>
      </c>
      <c r="S155" s="159"/>
      <c r="T155" s="161">
        <f>SUM(T156:T157)</f>
        <v>0</v>
      </c>
      <c r="AR155" s="154" t="s">
        <v>86</v>
      </c>
      <c r="AT155" s="162" t="s">
        <v>78</v>
      </c>
      <c r="AU155" s="162" t="s">
        <v>86</v>
      </c>
      <c r="AY155" s="154" t="s">
        <v>184</v>
      </c>
      <c r="BK155" s="163">
        <f>SUM(BK156:BK157)</f>
        <v>0</v>
      </c>
    </row>
    <row r="156" spans="1:65" s="2" customFormat="1" ht="24.2" customHeight="1">
      <c r="A156" s="33"/>
      <c r="B156" s="166"/>
      <c r="C156" s="167" t="s">
        <v>233</v>
      </c>
      <c r="D156" s="167" t="s">
        <v>187</v>
      </c>
      <c r="E156" s="168" t="s">
        <v>955</v>
      </c>
      <c r="F156" s="169" t="s">
        <v>956</v>
      </c>
      <c r="G156" s="170" t="s">
        <v>286</v>
      </c>
      <c r="H156" s="171">
        <v>4</v>
      </c>
      <c r="I156" s="172"/>
      <c r="J156" s="173">
        <f>ROUND(I156*H156,2)</f>
        <v>0</v>
      </c>
      <c r="K156" s="169" t="s">
        <v>925</v>
      </c>
      <c r="L156" s="34"/>
      <c r="M156" s="174" t="s">
        <v>1</v>
      </c>
      <c r="N156" s="175" t="s">
        <v>44</v>
      </c>
      <c r="O156" s="59"/>
      <c r="P156" s="176">
        <f>O156*H156</f>
        <v>0</v>
      </c>
      <c r="Q156" s="176">
        <v>0.25685000000000002</v>
      </c>
      <c r="R156" s="176">
        <f>Q156*H156</f>
        <v>1.0274000000000001</v>
      </c>
      <c r="S156" s="176">
        <v>0</v>
      </c>
      <c r="T156" s="177">
        <f>S156*H156</f>
        <v>0</v>
      </c>
      <c r="U156" s="33"/>
      <c r="V156" s="33"/>
      <c r="W156" s="33"/>
      <c r="X156" s="33"/>
      <c r="Y156" s="33"/>
      <c r="Z156" s="33"/>
      <c r="AA156" s="33"/>
      <c r="AB156" s="33"/>
      <c r="AC156" s="33"/>
      <c r="AD156" s="33"/>
      <c r="AE156" s="33"/>
      <c r="AR156" s="178" t="s">
        <v>192</v>
      </c>
      <c r="AT156" s="178" t="s">
        <v>187</v>
      </c>
      <c r="AU156" s="178" t="s">
        <v>88</v>
      </c>
      <c r="AY156" s="18" t="s">
        <v>184</v>
      </c>
      <c r="BE156" s="179">
        <f>IF(N156="základní",J156,0)</f>
        <v>0</v>
      </c>
      <c r="BF156" s="179">
        <f>IF(N156="snížená",J156,0)</f>
        <v>0</v>
      </c>
      <c r="BG156" s="179">
        <f>IF(N156="zákl. přenesená",J156,0)</f>
        <v>0</v>
      </c>
      <c r="BH156" s="179">
        <f>IF(N156="sníž. přenesená",J156,0)</f>
        <v>0</v>
      </c>
      <c r="BI156" s="179">
        <f>IF(N156="nulová",J156,0)</f>
        <v>0</v>
      </c>
      <c r="BJ156" s="18" t="s">
        <v>86</v>
      </c>
      <c r="BK156" s="179">
        <f>ROUND(I156*H156,2)</f>
        <v>0</v>
      </c>
      <c r="BL156" s="18" t="s">
        <v>192</v>
      </c>
      <c r="BM156" s="178" t="s">
        <v>957</v>
      </c>
    </row>
    <row r="157" spans="1:65" s="2" customFormat="1" ht="14.45" customHeight="1">
      <c r="A157" s="33"/>
      <c r="B157" s="166"/>
      <c r="C157" s="200" t="s">
        <v>239</v>
      </c>
      <c r="D157" s="200" t="s">
        <v>213</v>
      </c>
      <c r="E157" s="201" t="s">
        <v>958</v>
      </c>
      <c r="F157" s="202" t="s">
        <v>959</v>
      </c>
      <c r="G157" s="203" t="s">
        <v>960</v>
      </c>
      <c r="H157" s="204">
        <v>4</v>
      </c>
      <c r="I157" s="205"/>
      <c r="J157" s="206">
        <f>ROUND(I157*H157,2)</f>
        <v>0</v>
      </c>
      <c r="K157" s="202" t="s">
        <v>1</v>
      </c>
      <c r="L157" s="207"/>
      <c r="M157" s="208" t="s">
        <v>1</v>
      </c>
      <c r="N157" s="209" t="s">
        <v>44</v>
      </c>
      <c r="O157" s="59"/>
      <c r="P157" s="176">
        <f>O157*H157</f>
        <v>0</v>
      </c>
      <c r="Q157" s="176">
        <v>3.15</v>
      </c>
      <c r="R157" s="176">
        <f>Q157*H157</f>
        <v>12.6</v>
      </c>
      <c r="S157" s="176">
        <v>0</v>
      </c>
      <c r="T157" s="177">
        <f>S157*H157</f>
        <v>0</v>
      </c>
      <c r="U157" s="33"/>
      <c r="V157" s="33"/>
      <c r="W157" s="33"/>
      <c r="X157" s="33"/>
      <c r="Y157" s="33"/>
      <c r="Z157" s="33"/>
      <c r="AA157" s="33"/>
      <c r="AB157" s="33"/>
      <c r="AC157" s="33"/>
      <c r="AD157" s="33"/>
      <c r="AE157" s="33"/>
      <c r="AR157" s="178" t="s">
        <v>217</v>
      </c>
      <c r="AT157" s="178" t="s">
        <v>213</v>
      </c>
      <c r="AU157" s="178" t="s">
        <v>88</v>
      </c>
      <c r="AY157" s="18" t="s">
        <v>184</v>
      </c>
      <c r="BE157" s="179">
        <f>IF(N157="základní",J157,0)</f>
        <v>0</v>
      </c>
      <c r="BF157" s="179">
        <f>IF(N157="snížená",J157,0)</f>
        <v>0</v>
      </c>
      <c r="BG157" s="179">
        <f>IF(N157="zákl. přenesená",J157,0)</f>
        <v>0</v>
      </c>
      <c r="BH157" s="179">
        <f>IF(N157="sníž. přenesená",J157,0)</f>
        <v>0</v>
      </c>
      <c r="BI157" s="179">
        <f>IF(N157="nulová",J157,0)</f>
        <v>0</v>
      </c>
      <c r="BJ157" s="18" t="s">
        <v>86</v>
      </c>
      <c r="BK157" s="179">
        <f>ROUND(I157*H157,2)</f>
        <v>0</v>
      </c>
      <c r="BL157" s="18" t="s">
        <v>192</v>
      </c>
      <c r="BM157" s="178" t="s">
        <v>961</v>
      </c>
    </row>
    <row r="158" spans="1:65" s="12" customFormat="1" ht="22.9" customHeight="1">
      <c r="B158" s="153"/>
      <c r="D158" s="154" t="s">
        <v>78</v>
      </c>
      <c r="E158" s="164" t="s">
        <v>192</v>
      </c>
      <c r="F158" s="164" t="s">
        <v>962</v>
      </c>
      <c r="I158" s="156"/>
      <c r="J158" s="165">
        <f>BK158</f>
        <v>0</v>
      </c>
      <c r="L158" s="153"/>
      <c r="M158" s="158"/>
      <c r="N158" s="159"/>
      <c r="O158" s="159"/>
      <c r="P158" s="160">
        <f>SUM(P159:P164)</f>
        <v>0</v>
      </c>
      <c r="Q158" s="159"/>
      <c r="R158" s="160">
        <f>SUM(R159:R164)</f>
        <v>67.557197099999996</v>
      </c>
      <c r="S158" s="159"/>
      <c r="T158" s="161">
        <f>SUM(T159:T164)</f>
        <v>0</v>
      </c>
      <c r="AR158" s="154" t="s">
        <v>86</v>
      </c>
      <c r="AT158" s="162" t="s">
        <v>78</v>
      </c>
      <c r="AU158" s="162" t="s">
        <v>86</v>
      </c>
      <c r="AY158" s="154" t="s">
        <v>184</v>
      </c>
      <c r="BK158" s="163">
        <f>SUM(BK159:BK164)</f>
        <v>0</v>
      </c>
    </row>
    <row r="159" spans="1:65" s="2" customFormat="1" ht="24.2" customHeight="1">
      <c r="A159" s="33"/>
      <c r="B159" s="166"/>
      <c r="C159" s="167" t="s">
        <v>244</v>
      </c>
      <c r="D159" s="167" t="s">
        <v>187</v>
      </c>
      <c r="E159" s="168" t="s">
        <v>963</v>
      </c>
      <c r="F159" s="169" t="s">
        <v>964</v>
      </c>
      <c r="G159" s="170" t="s">
        <v>200</v>
      </c>
      <c r="H159" s="171">
        <v>15.81</v>
      </c>
      <c r="I159" s="172"/>
      <c r="J159" s="173">
        <f>ROUND(I159*H159,2)</f>
        <v>0</v>
      </c>
      <c r="K159" s="169" t="s">
        <v>925</v>
      </c>
      <c r="L159" s="34"/>
      <c r="M159" s="174" t="s">
        <v>1</v>
      </c>
      <c r="N159" s="175" t="s">
        <v>44</v>
      </c>
      <c r="O159" s="59"/>
      <c r="P159" s="176">
        <f>O159*H159</f>
        <v>0</v>
      </c>
      <c r="Q159" s="176">
        <v>0.34190999999999999</v>
      </c>
      <c r="R159" s="176">
        <f>Q159*H159</f>
        <v>5.4055970999999996</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965</v>
      </c>
    </row>
    <row r="160" spans="1:65" s="13" customFormat="1" ht="11.25">
      <c r="B160" s="184"/>
      <c r="D160" s="180" t="s">
        <v>196</v>
      </c>
      <c r="E160" s="185" t="s">
        <v>1</v>
      </c>
      <c r="F160" s="186" t="s">
        <v>966</v>
      </c>
      <c r="H160" s="187">
        <v>15.8096</v>
      </c>
      <c r="I160" s="188"/>
      <c r="L160" s="184"/>
      <c r="M160" s="189"/>
      <c r="N160" s="190"/>
      <c r="O160" s="190"/>
      <c r="P160" s="190"/>
      <c r="Q160" s="190"/>
      <c r="R160" s="190"/>
      <c r="S160" s="190"/>
      <c r="T160" s="191"/>
      <c r="AT160" s="185" t="s">
        <v>196</v>
      </c>
      <c r="AU160" s="185" t="s">
        <v>88</v>
      </c>
      <c r="AV160" s="13" t="s">
        <v>88</v>
      </c>
      <c r="AW160" s="13" t="s">
        <v>36</v>
      </c>
      <c r="AX160" s="13" t="s">
        <v>86</v>
      </c>
      <c r="AY160" s="185" t="s">
        <v>184</v>
      </c>
    </row>
    <row r="161" spans="1:65" s="2" customFormat="1" ht="24.2" customHeight="1">
      <c r="A161" s="33"/>
      <c r="B161" s="166"/>
      <c r="C161" s="167" t="s">
        <v>249</v>
      </c>
      <c r="D161" s="167" t="s">
        <v>187</v>
      </c>
      <c r="E161" s="168" t="s">
        <v>967</v>
      </c>
      <c r="F161" s="169" t="s">
        <v>968</v>
      </c>
      <c r="G161" s="170" t="s">
        <v>228</v>
      </c>
      <c r="H161" s="171">
        <v>25.367999999999999</v>
      </c>
      <c r="I161" s="172"/>
      <c r="J161" s="173">
        <f>ROUND(I161*H161,2)</f>
        <v>0</v>
      </c>
      <c r="K161" s="169" t="s">
        <v>925</v>
      </c>
      <c r="L161" s="34"/>
      <c r="M161" s="174" t="s">
        <v>1</v>
      </c>
      <c r="N161" s="175" t="s">
        <v>44</v>
      </c>
      <c r="O161" s="59"/>
      <c r="P161" s="176">
        <f>O161*H161</f>
        <v>0</v>
      </c>
      <c r="Q161" s="176">
        <v>2.4500000000000002</v>
      </c>
      <c r="R161" s="176">
        <f>Q161*H161</f>
        <v>62.151600000000002</v>
      </c>
      <c r="S161" s="176">
        <v>0</v>
      </c>
      <c r="T161" s="177">
        <f>S161*H161</f>
        <v>0</v>
      </c>
      <c r="U161" s="33"/>
      <c r="V161" s="33"/>
      <c r="W161" s="33"/>
      <c r="X161" s="33"/>
      <c r="Y161" s="33"/>
      <c r="Z161" s="33"/>
      <c r="AA161" s="33"/>
      <c r="AB161" s="33"/>
      <c r="AC161" s="33"/>
      <c r="AD161" s="33"/>
      <c r="AE161" s="33"/>
      <c r="AR161" s="178" t="s">
        <v>192</v>
      </c>
      <c r="AT161" s="178" t="s">
        <v>187</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969</v>
      </c>
    </row>
    <row r="162" spans="1:65" s="13" customFormat="1" ht="11.25">
      <c r="B162" s="184"/>
      <c r="D162" s="180" t="s">
        <v>196</v>
      </c>
      <c r="E162" s="185" t="s">
        <v>1</v>
      </c>
      <c r="F162" s="186" t="s">
        <v>970</v>
      </c>
      <c r="H162" s="187">
        <v>21.84</v>
      </c>
      <c r="I162" s="188"/>
      <c r="L162" s="184"/>
      <c r="M162" s="189"/>
      <c r="N162" s="190"/>
      <c r="O162" s="190"/>
      <c r="P162" s="190"/>
      <c r="Q162" s="190"/>
      <c r="R162" s="190"/>
      <c r="S162" s="190"/>
      <c r="T162" s="191"/>
      <c r="AT162" s="185" t="s">
        <v>196</v>
      </c>
      <c r="AU162" s="185" t="s">
        <v>88</v>
      </c>
      <c r="AV162" s="13" t="s">
        <v>88</v>
      </c>
      <c r="AW162" s="13" t="s">
        <v>36</v>
      </c>
      <c r="AX162" s="13" t="s">
        <v>79</v>
      </c>
      <c r="AY162" s="185" t="s">
        <v>184</v>
      </c>
    </row>
    <row r="163" spans="1:65" s="13" customFormat="1" ht="11.25">
      <c r="B163" s="184"/>
      <c r="D163" s="180" t="s">
        <v>196</v>
      </c>
      <c r="E163" s="185" t="s">
        <v>1</v>
      </c>
      <c r="F163" s="186" t="s">
        <v>971</v>
      </c>
      <c r="H163" s="187">
        <v>3.528</v>
      </c>
      <c r="I163" s="188"/>
      <c r="L163" s="184"/>
      <c r="M163" s="189"/>
      <c r="N163" s="190"/>
      <c r="O163" s="190"/>
      <c r="P163" s="190"/>
      <c r="Q163" s="190"/>
      <c r="R163" s="190"/>
      <c r="S163" s="190"/>
      <c r="T163" s="191"/>
      <c r="AT163" s="185" t="s">
        <v>196</v>
      </c>
      <c r="AU163" s="185" t="s">
        <v>88</v>
      </c>
      <c r="AV163" s="13" t="s">
        <v>88</v>
      </c>
      <c r="AW163" s="13" t="s">
        <v>36</v>
      </c>
      <c r="AX163" s="13" t="s">
        <v>79</v>
      </c>
      <c r="AY163" s="185" t="s">
        <v>184</v>
      </c>
    </row>
    <row r="164" spans="1:65" s="14" customFormat="1" ht="11.25">
      <c r="B164" s="192"/>
      <c r="D164" s="180" t="s">
        <v>196</v>
      </c>
      <c r="E164" s="193" t="s">
        <v>1</v>
      </c>
      <c r="F164" s="194" t="s">
        <v>212</v>
      </c>
      <c r="H164" s="195">
        <v>25.367999999999999</v>
      </c>
      <c r="I164" s="196"/>
      <c r="L164" s="192"/>
      <c r="M164" s="197"/>
      <c r="N164" s="198"/>
      <c r="O164" s="198"/>
      <c r="P164" s="198"/>
      <c r="Q164" s="198"/>
      <c r="R164" s="198"/>
      <c r="S164" s="198"/>
      <c r="T164" s="199"/>
      <c r="AT164" s="193" t="s">
        <v>196</v>
      </c>
      <c r="AU164" s="193" t="s">
        <v>88</v>
      </c>
      <c r="AV164" s="14" t="s">
        <v>192</v>
      </c>
      <c r="AW164" s="14" t="s">
        <v>36</v>
      </c>
      <c r="AX164" s="14" t="s">
        <v>86</v>
      </c>
      <c r="AY164" s="193" t="s">
        <v>184</v>
      </c>
    </row>
    <row r="165" spans="1:65" s="12" customFormat="1" ht="22.9" customHeight="1">
      <c r="B165" s="153"/>
      <c r="D165" s="154" t="s">
        <v>78</v>
      </c>
      <c r="E165" s="164" t="s">
        <v>220</v>
      </c>
      <c r="F165" s="164" t="s">
        <v>972</v>
      </c>
      <c r="I165" s="156"/>
      <c r="J165" s="165">
        <f>BK165</f>
        <v>0</v>
      </c>
      <c r="L165" s="153"/>
      <c r="M165" s="158"/>
      <c r="N165" s="159"/>
      <c r="O165" s="159"/>
      <c r="P165" s="160">
        <f>SUM(P166:P169)</f>
        <v>0</v>
      </c>
      <c r="Q165" s="159"/>
      <c r="R165" s="160">
        <f>SUM(R166:R169)</f>
        <v>6.7703999999999993E-3</v>
      </c>
      <c r="S165" s="159"/>
      <c r="T165" s="161">
        <f>SUM(T166:T169)</f>
        <v>0</v>
      </c>
      <c r="AR165" s="154" t="s">
        <v>86</v>
      </c>
      <c r="AT165" s="162" t="s">
        <v>78</v>
      </c>
      <c r="AU165" s="162" t="s">
        <v>86</v>
      </c>
      <c r="AY165" s="154" t="s">
        <v>184</v>
      </c>
      <c r="BK165" s="163">
        <f>SUM(BK166:BK169)</f>
        <v>0</v>
      </c>
    </row>
    <row r="166" spans="1:65" s="2" customFormat="1" ht="24.2" customHeight="1">
      <c r="A166" s="33"/>
      <c r="B166" s="166"/>
      <c r="C166" s="167" t="s">
        <v>254</v>
      </c>
      <c r="D166" s="167" t="s">
        <v>187</v>
      </c>
      <c r="E166" s="168" t="s">
        <v>973</v>
      </c>
      <c r="F166" s="169" t="s">
        <v>974</v>
      </c>
      <c r="G166" s="170" t="s">
        <v>200</v>
      </c>
      <c r="H166" s="171">
        <v>12.09</v>
      </c>
      <c r="I166" s="172"/>
      <c r="J166" s="173">
        <f>ROUND(I166*H166,2)</f>
        <v>0</v>
      </c>
      <c r="K166" s="169" t="s">
        <v>925</v>
      </c>
      <c r="L166" s="34"/>
      <c r="M166" s="174" t="s">
        <v>1</v>
      </c>
      <c r="N166" s="175" t="s">
        <v>44</v>
      </c>
      <c r="O166" s="59"/>
      <c r="P166" s="176">
        <f>O166*H166</f>
        <v>0</v>
      </c>
      <c r="Q166" s="176">
        <v>5.5999999999999995E-4</v>
      </c>
      <c r="R166" s="176">
        <f>Q166*H166</f>
        <v>6.7703999999999993E-3</v>
      </c>
      <c r="S166" s="176">
        <v>0</v>
      </c>
      <c r="T166" s="177">
        <f>S166*H166</f>
        <v>0</v>
      </c>
      <c r="U166" s="33"/>
      <c r="V166" s="33"/>
      <c r="W166" s="33"/>
      <c r="X166" s="33"/>
      <c r="Y166" s="33"/>
      <c r="Z166" s="33"/>
      <c r="AA166" s="33"/>
      <c r="AB166" s="33"/>
      <c r="AC166" s="33"/>
      <c r="AD166" s="33"/>
      <c r="AE166" s="33"/>
      <c r="AR166" s="178" t="s">
        <v>192</v>
      </c>
      <c r="AT166" s="178" t="s">
        <v>187</v>
      </c>
      <c r="AU166" s="178" t="s">
        <v>88</v>
      </c>
      <c r="AY166" s="18" t="s">
        <v>184</v>
      </c>
      <c r="BE166" s="179">
        <f>IF(N166="základní",J166,0)</f>
        <v>0</v>
      </c>
      <c r="BF166" s="179">
        <f>IF(N166="snížená",J166,0)</f>
        <v>0</v>
      </c>
      <c r="BG166" s="179">
        <f>IF(N166="zákl. přenesená",J166,0)</f>
        <v>0</v>
      </c>
      <c r="BH166" s="179">
        <f>IF(N166="sníž. přenesená",J166,0)</f>
        <v>0</v>
      </c>
      <c r="BI166" s="179">
        <f>IF(N166="nulová",J166,0)</f>
        <v>0</v>
      </c>
      <c r="BJ166" s="18" t="s">
        <v>86</v>
      </c>
      <c r="BK166" s="179">
        <f>ROUND(I166*H166,2)</f>
        <v>0</v>
      </c>
      <c r="BL166" s="18" t="s">
        <v>192</v>
      </c>
      <c r="BM166" s="178" t="s">
        <v>975</v>
      </c>
    </row>
    <row r="167" spans="1:65" s="13" customFormat="1" ht="11.25">
      <c r="B167" s="184"/>
      <c r="D167" s="180" t="s">
        <v>196</v>
      </c>
      <c r="E167" s="185" t="s">
        <v>1</v>
      </c>
      <c r="F167" s="186" t="s">
        <v>976</v>
      </c>
      <c r="H167" s="187">
        <v>7.6104000000000003</v>
      </c>
      <c r="I167" s="188"/>
      <c r="L167" s="184"/>
      <c r="M167" s="189"/>
      <c r="N167" s="190"/>
      <c r="O167" s="190"/>
      <c r="P167" s="190"/>
      <c r="Q167" s="190"/>
      <c r="R167" s="190"/>
      <c r="S167" s="190"/>
      <c r="T167" s="191"/>
      <c r="AT167" s="185" t="s">
        <v>196</v>
      </c>
      <c r="AU167" s="185" t="s">
        <v>88</v>
      </c>
      <c r="AV167" s="13" t="s">
        <v>88</v>
      </c>
      <c r="AW167" s="13" t="s">
        <v>36</v>
      </c>
      <c r="AX167" s="13" t="s">
        <v>79</v>
      </c>
      <c r="AY167" s="185" t="s">
        <v>184</v>
      </c>
    </row>
    <row r="168" spans="1:65" s="13" customFormat="1" ht="11.25">
      <c r="B168" s="184"/>
      <c r="D168" s="180" t="s">
        <v>196</v>
      </c>
      <c r="E168" s="185" t="s">
        <v>1</v>
      </c>
      <c r="F168" s="186" t="s">
        <v>977</v>
      </c>
      <c r="H168" s="187">
        <v>4.4800000000000004</v>
      </c>
      <c r="I168" s="188"/>
      <c r="L168" s="184"/>
      <c r="M168" s="189"/>
      <c r="N168" s="190"/>
      <c r="O168" s="190"/>
      <c r="P168" s="190"/>
      <c r="Q168" s="190"/>
      <c r="R168" s="190"/>
      <c r="S168" s="190"/>
      <c r="T168" s="191"/>
      <c r="AT168" s="185" t="s">
        <v>196</v>
      </c>
      <c r="AU168" s="185" t="s">
        <v>88</v>
      </c>
      <c r="AV168" s="13" t="s">
        <v>88</v>
      </c>
      <c r="AW168" s="13" t="s">
        <v>36</v>
      </c>
      <c r="AX168" s="13" t="s">
        <v>79</v>
      </c>
      <c r="AY168" s="185" t="s">
        <v>184</v>
      </c>
    </row>
    <row r="169" spans="1:65" s="14" customFormat="1" ht="11.25">
      <c r="B169" s="192"/>
      <c r="D169" s="180" t="s">
        <v>196</v>
      </c>
      <c r="E169" s="193" t="s">
        <v>1</v>
      </c>
      <c r="F169" s="194" t="s">
        <v>212</v>
      </c>
      <c r="H169" s="195">
        <v>12.090400000000001</v>
      </c>
      <c r="I169" s="196"/>
      <c r="L169" s="192"/>
      <c r="M169" s="197"/>
      <c r="N169" s="198"/>
      <c r="O169" s="198"/>
      <c r="P169" s="198"/>
      <c r="Q169" s="198"/>
      <c r="R169" s="198"/>
      <c r="S169" s="198"/>
      <c r="T169" s="199"/>
      <c r="AT169" s="193" t="s">
        <v>196</v>
      </c>
      <c r="AU169" s="193" t="s">
        <v>88</v>
      </c>
      <c r="AV169" s="14" t="s">
        <v>192</v>
      </c>
      <c r="AW169" s="14" t="s">
        <v>36</v>
      </c>
      <c r="AX169" s="14" t="s">
        <v>86</v>
      </c>
      <c r="AY169" s="193" t="s">
        <v>184</v>
      </c>
    </row>
    <row r="170" spans="1:65" s="12" customFormat="1" ht="22.9" customHeight="1">
      <c r="B170" s="153"/>
      <c r="D170" s="154" t="s">
        <v>78</v>
      </c>
      <c r="E170" s="164" t="s">
        <v>233</v>
      </c>
      <c r="F170" s="164" t="s">
        <v>978</v>
      </c>
      <c r="I170" s="156"/>
      <c r="J170" s="165">
        <f>BK170</f>
        <v>0</v>
      </c>
      <c r="L170" s="153"/>
      <c r="M170" s="158"/>
      <c r="N170" s="159"/>
      <c r="O170" s="159"/>
      <c r="P170" s="160">
        <f>SUM(P171:P219)</f>
        <v>0</v>
      </c>
      <c r="Q170" s="159"/>
      <c r="R170" s="160">
        <f>SUM(R171:R219)</f>
        <v>1.5157156199999995</v>
      </c>
      <c r="S170" s="159"/>
      <c r="T170" s="161">
        <f>SUM(T171:T219)</f>
        <v>1.5E-3</v>
      </c>
      <c r="AR170" s="154" t="s">
        <v>86</v>
      </c>
      <c r="AT170" s="162" t="s">
        <v>78</v>
      </c>
      <c r="AU170" s="162" t="s">
        <v>86</v>
      </c>
      <c r="AY170" s="154" t="s">
        <v>184</v>
      </c>
      <c r="BK170" s="163">
        <f>SUM(BK171:BK219)</f>
        <v>0</v>
      </c>
    </row>
    <row r="171" spans="1:65" s="2" customFormat="1" ht="14.45" customHeight="1">
      <c r="A171" s="33"/>
      <c r="B171" s="166"/>
      <c r="C171" s="167" t="s">
        <v>262</v>
      </c>
      <c r="D171" s="167" t="s">
        <v>187</v>
      </c>
      <c r="E171" s="168" t="s">
        <v>979</v>
      </c>
      <c r="F171" s="169" t="s">
        <v>980</v>
      </c>
      <c r="G171" s="170" t="s">
        <v>200</v>
      </c>
      <c r="H171" s="171">
        <v>1.8</v>
      </c>
      <c r="I171" s="172"/>
      <c r="J171" s="173">
        <f>ROUND(I171*H171,2)</f>
        <v>0</v>
      </c>
      <c r="K171" s="169" t="s">
        <v>925</v>
      </c>
      <c r="L171" s="34"/>
      <c r="M171" s="174" t="s">
        <v>1</v>
      </c>
      <c r="N171" s="175" t="s">
        <v>44</v>
      </c>
      <c r="O171" s="59"/>
      <c r="P171" s="176">
        <f>O171*H171</f>
        <v>0</v>
      </c>
      <c r="Q171" s="176">
        <v>6.3000000000000003E-4</v>
      </c>
      <c r="R171" s="176">
        <f>Q171*H171</f>
        <v>1.134E-3</v>
      </c>
      <c r="S171" s="176">
        <v>0</v>
      </c>
      <c r="T171" s="177">
        <f>S171*H171</f>
        <v>0</v>
      </c>
      <c r="U171" s="33"/>
      <c r="V171" s="33"/>
      <c r="W171" s="33"/>
      <c r="X171" s="33"/>
      <c r="Y171" s="33"/>
      <c r="Z171" s="33"/>
      <c r="AA171" s="33"/>
      <c r="AB171" s="33"/>
      <c r="AC171" s="33"/>
      <c r="AD171" s="33"/>
      <c r="AE171" s="33"/>
      <c r="AR171" s="178" t="s">
        <v>192</v>
      </c>
      <c r="AT171" s="178" t="s">
        <v>187</v>
      </c>
      <c r="AU171" s="178" t="s">
        <v>88</v>
      </c>
      <c r="AY171" s="18" t="s">
        <v>184</v>
      </c>
      <c r="BE171" s="179">
        <f>IF(N171="základní",J171,0)</f>
        <v>0</v>
      </c>
      <c r="BF171" s="179">
        <f>IF(N171="snížená",J171,0)</f>
        <v>0</v>
      </c>
      <c r="BG171" s="179">
        <f>IF(N171="zákl. přenesená",J171,0)</f>
        <v>0</v>
      </c>
      <c r="BH171" s="179">
        <f>IF(N171="sníž. přenesená",J171,0)</f>
        <v>0</v>
      </c>
      <c r="BI171" s="179">
        <f>IF(N171="nulová",J171,0)</f>
        <v>0</v>
      </c>
      <c r="BJ171" s="18" t="s">
        <v>86</v>
      </c>
      <c r="BK171" s="179">
        <f>ROUND(I171*H171,2)</f>
        <v>0</v>
      </c>
      <c r="BL171" s="18" t="s">
        <v>192</v>
      </c>
      <c r="BM171" s="178" t="s">
        <v>981</v>
      </c>
    </row>
    <row r="172" spans="1:65" s="13" customFormat="1" ht="11.25">
      <c r="B172" s="184"/>
      <c r="D172" s="180" t="s">
        <v>196</v>
      </c>
      <c r="E172" s="185" t="s">
        <v>1</v>
      </c>
      <c r="F172" s="186" t="s">
        <v>982</v>
      </c>
      <c r="H172" s="187">
        <v>1.8</v>
      </c>
      <c r="I172" s="188"/>
      <c r="L172" s="184"/>
      <c r="M172" s="189"/>
      <c r="N172" s="190"/>
      <c r="O172" s="190"/>
      <c r="P172" s="190"/>
      <c r="Q172" s="190"/>
      <c r="R172" s="190"/>
      <c r="S172" s="190"/>
      <c r="T172" s="191"/>
      <c r="AT172" s="185" t="s">
        <v>196</v>
      </c>
      <c r="AU172" s="185" t="s">
        <v>88</v>
      </c>
      <c r="AV172" s="13" t="s">
        <v>88</v>
      </c>
      <c r="AW172" s="13" t="s">
        <v>36</v>
      </c>
      <c r="AX172" s="13" t="s">
        <v>86</v>
      </c>
      <c r="AY172" s="185" t="s">
        <v>184</v>
      </c>
    </row>
    <row r="173" spans="1:65" s="2" customFormat="1" ht="24.2" customHeight="1">
      <c r="A173" s="33"/>
      <c r="B173" s="166"/>
      <c r="C173" s="167" t="s">
        <v>8</v>
      </c>
      <c r="D173" s="167" t="s">
        <v>187</v>
      </c>
      <c r="E173" s="168" t="s">
        <v>983</v>
      </c>
      <c r="F173" s="169" t="s">
        <v>984</v>
      </c>
      <c r="G173" s="170" t="s">
        <v>327</v>
      </c>
      <c r="H173" s="171">
        <v>32.520000000000003</v>
      </c>
      <c r="I173" s="172"/>
      <c r="J173" s="173">
        <f>ROUND(I173*H173,2)</f>
        <v>0</v>
      </c>
      <c r="K173" s="169" t="s">
        <v>925</v>
      </c>
      <c r="L173" s="34"/>
      <c r="M173" s="174" t="s">
        <v>1</v>
      </c>
      <c r="N173" s="175" t="s">
        <v>44</v>
      </c>
      <c r="O173" s="59"/>
      <c r="P173" s="176">
        <f>O173*H173</f>
        <v>0</v>
      </c>
      <c r="Q173" s="176">
        <v>1.7000000000000001E-4</v>
      </c>
      <c r="R173" s="176">
        <f>Q173*H173</f>
        <v>5.528400000000001E-3</v>
      </c>
      <c r="S173" s="176">
        <v>0</v>
      </c>
      <c r="T173" s="177">
        <f>S173*H173</f>
        <v>0</v>
      </c>
      <c r="U173" s="33"/>
      <c r="V173" s="33"/>
      <c r="W173" s="33"/>
      <c r="X173" s="33"/>
      <c r="Y173" s="33"/>
      <c r="Z173" s="33"/>
      <c r="AA173" s="33"/>
      <c r="AB173" s="33"/>
      <c r="AC173" s="33"/>
      <c r="AD173" s="33"/>
      <c r="AE173" s="33"/>
      <c r="AR173" s="178" t="s">
        <v>192</v>
      </c>
      <c r="AT173" s="178" t="s">
        <v>187</v>
      </c>
      <c r="AU173" s="178" t="s">
        <v>88</v>
      </c>
      <c r="AY173" s="18" t="s">
        <v>184</v>
      </c>
      <c r="BE173" s="179">
        <f>IF(N173="základní",J173,0)</f>
        <v>0</v>
      </c>
      <c r="BF173" s="179">
        <f>IF(N173="snížená",J173,0)</f>
        <v>0</v>
      </c>
      <c r="BG173" s="179">
        <f>IF(N173="zákl. přenesená",J173,0)</f>
        <v>0</v>
      </c>
      <c r="BH173" s="179">
        <f>IF(N173="sníž. přenesená",J173,0)</f>
        <v>0</v>
      </c>
      <c r="BI173" s="179">
        <f>IF(N173="nulová",J173,0)</f>
        <v>0</v>
      </c>
      <c r="BJ173" s="18" t="s">
        <v>86</v>
      </c>
      <c r="BK173" s="179">
        <f>ROUND(I173*H173,2)</f>
        <v>0</v>
      </c>
      <c r="BL173" s="18" t="s">
        <v>192</v>
      </c>
      <c r="BM173" s="178" t="s">
        <v>985</v>
      </c>
    </row>
    <row r="174" spans="1:65" s="13" customFormat="1" ht="11.25">
      <c r="B174" s="184"/>
      <c r="D174" s="180" t="s">
        <v>196</v>
      </c>
      <c r="E174" s="185" t="s">
        <v>1</v>
      </c>
      <c r="F174" s="186" t="s">
        <v>986</v>
      </c>
      <c r="H174" s="187">
        <v>17.72</v>
      </c>
      <c r="I174" s="188"/>
      <c r="L174" s="184"/>
      <c r="M174" s="189"/>
      <c r="N174" s="190"/>
      <c r="O174" s="190"/>
      <c r="P174" s="190"/>
      <c r="Q174" s="190"/>
      <c r="R174" s="190"/>
      <c r="S174" s="190"/>
      <c r="T174" s="191"/>
      <c r="AT174" s="185" t="s">
        <v>196</v>
      </c>
      <c r="AU174" s="185" t="s">
        <v>88</v>
      </c>
      <c r="AV174" s="13" t="s">
        <v>88</v>
      </c>
      <c r="AW174" s="13" t="s">
        <v>36</v>
      </c>
      <c r="AX174" s="13" t="s">
        <v>79</v>
      </c>
      <c r="AY174" s="185" t="s">
        <v>184</v>
      </c>
    </row>
    <row r="175" spans="1:65" s="13" customFormat="1" ht="11.25">
      <c r="B175" s="184"/>
      <c r="D175" s="180" t="s">
        <v>196</v>
      </c>
      <c r="E175" s="185" t="s">
        <v>1</v>
      </c>
      <c r="F175" s="186" t="s">
        <v>987</v>
      </c>
      <c r="H175" s="187">
        <v>14.8</v>
      </c>
      <c r="I175" s="188"/>
      <c r="L175" s="184"/>
      <c r="M175" s="189"/>
      <c r="N175" s="190"/>
      <c r="O175" s="190"/>
      <c r="P175" s="190"/>
      <c r="Q175" s="190"/>
      <c r="R175" s="190"/>
      <c r="S175" s="190"/>
      <c r="T175" s="191"/>
      <c r="AT175" s="185" t="s">
        <v>196</v>
      </c>
      <c r="AU175" s="185" t="s">
        <v>88</v>
      </c>
      <c r="AV175" s="13" t="s">
        <v>88</v>
      </c>
      <c r="AW175" s="13" t="s">
        <v>36</v>
      </c>
      <c r="AX175" s="13" t="s">
        <v>79</v>
      </c>
      <c r="AY175" s="185" t="s">
        <v>184</v>
      </c>
    </row>
    <row r="176" spans="1:65" s="14" customFormat="1" ht="11.25">
      <c r="B176" s="192"/>
      <c r="D176" s="180" t="s">
        <v>196</v>
      </c>
      <c r="E176" s="193" t="s">
        <v>1</v>
      </c>
      <c r="F176" s="194" t="s">
        <v>212</v>
      </c>
      <c r="H176" s="195">
        <v>32.520000000000003</v>
      </c>
      <c r="I176" s="196"/>
      <c r="L176" s="192"/>
      <c r="M176" s="197"/>
      <c r="N176" s="198"/>
      <c r="O176" s="198"/>
      <c r="P176" s="198"/>
      <c r="Q176" s="198"/>
      <c r="R176" s="198"/>
      <c r="S176" s="198"/>
      <c r="T176" s="199"/>
      <c r="AT176" s="193" t="s">
        <v>196</v>
      </c>
      <c r="AU176" s="193" t="s">
        <v>88</v>
      </c>
      <c r="AV176" s="14" t="s">
        <v>192</v>
      </c>
      <c r="AW176" s="14" t="s">
        <v>36</v>
      </c>
      <c r="AX176" s="14" t="s">
        <v>86</v>
      </c>
      <c r="AY176" s="193" t="s">
        <v>184</v>
      </c>
    </row>
    <row r="177" spans="1:65" s="2" customFormat="1" ht="24.2" customHeight="1">
      <c r="A177" s="33"/>
      <c r="B177" s="166"/>
      <c r="C177" s="167" t="s">
        <v>274</v>
      </c>
      <c r="D177" s="167" t="s">
        <v>187</v>
      </c>
      <c r="E177" s="168" t="s">
        <v>988</v>
      </c>
      <c r="F177" s="169" t="s">
        <v>989</v>
      </c>
      <c r="G177" s="170" t="s">
        <v>327</v>
      </c>
      <c r="H177" s="171">
        <v>3</v>
      </c>
      <c r="I177" s="172"/>
      <c r="J177" s="173">
        <f>ROUND(I177*H177,2)</f>
        <v>0</v>
      </c>
      <c r="K177" s="169" t="s">
        <v>925</v>
      </c>
      <c r="L177" s="34"/>
      <c r="M177" s="174" t="s">
        <v>1</v>
      </c>
      <c r="N177" s="175" t="s">
        <v>44</v>
      </c>
      <c r="O177" s="59"/>
      <c r="P177" s="176">
        <f>O177*H177</f>
        <v>0</v>
      </c>
      <c r="Q177" s="176">
        <v>0</v>
      </c>
      <c r="R177" s="176">
        <f>Q177*H177</f>
        <v>0</v>
      </c>
      <c r="S177" s="176">
        <v>5.0000000000000001E-4</v>
      </c>
      <c r="T177" s="177">
        <f>S177*H177</f>
        <v>1.5E-3</v>
      </c>
      <c r="U177" s="33"/>
      <c r="V177" s="33"/>
      <c r="W177" s="33"/>
      <c r="X177" s="33"/>
      <c r="Y177" s="33"/>
      <c r="Z177" s="33"/>
      <c r="AA177" s="33"/>
      <c r="AB177" s="33"/>
      <c r="AC177" s="33"/>
      <c r="AD177" s="33"/>
      <c r="AE177" s="33"/>
      <c r="AR177" s="178" t="s">
        <v>192</v>
      </c>
      <c r="AT177" s="178" t="s">
        <v>187</v>
      </c>
      <c r="AU177" s="178" t="s">
        <v>88</v>
      </c>
      <c r="AY177" s="18" t="s">
        <v>184</v>
      </c>
      <c r="BE177" s="179">
        <f>IF(N177="základní",J177,0)</f>
        <v>0</v>
      </c>
      <c r="BF177" s="179">
        <f>IF(N177="snížená",J177,0)</f>
        <v>0</v>
      </c>
      <c r="BG177" s="179">
        <f>IF(N177="zákl. přenesená",J177,0)</f>
        <v>0</v>
      </c>
      <c r="BH177" s="179">
        <f>IF(N177="sníž. přenesená",J177,0)</f>
        <v>0</v>
      </c>
      <c r="BI177" s="179">
        <f>IF(N177="nulová",J177,0)</f>
        <v>0</v>
      </c>
      <c r="BJ177" s="18" t="s">
        <v>86</v>
      </c>
      <c r="BK177" s="179">
        <f>ROUND(I177*H177,2)</f>
        <v>0</v>
      </c>
      <c r="BL177" s="18" t="s">
        <v>192</v>
      </c>
      <c r="BM177" s="178" t="s">
        <v>990</v>
      </c>
    </row>
    <row r="178" spans="1:65" s="13" customFormat="1" ht="11.25">
      <c r="B178" s="184"/>
      <c r="D178" s="180" t="s">
        <v>196</v>
      </c>
      <c r="E178" s="185" t="s">
        <v>1</v>
      </c>
      <c r="F178" s="186" t="s">
        <v>991</v>
      </c>
      <c r="H178" s="187">
        <v>3</v>
      </c>
      <c r="I178" s="188"/>
      <c r="L178" s="184"/>
      <c r="M178" s="189"/>
      <c r="N178" s="190"/>
      <c r="O178" s="190"/>
      <c r="P178" s="190"/>
      <c r="Q178" s="190"/>
      <c r="R178" s="190"/>
      <c r="S178" s="190"/>
      <c r="T178" s="191"/>
      <c r="AT178" s="185" t="s">
        <v>196</v>
      </c>
      <c r="AU178" s="185" t="s">
        <v>88</v>
      </c>
      <c r="AV178" s="13" t="s">
        <v>88</v>
      </c>
      <c r="AW178" s="13" t="s">
        <v>36</v>
      </c>
      <c r="AX178" s="13" t="s">
        <v>86</v>
      </c>
      <c r="AY178" s="185" t="s">
        <v>184</v>
      </c>
    </row>
    <row r="179" spans="1:65" s="2" customFormat="1" ht="24.2" customHeight="1">
      <c r="A179" s="33"/>
      <c r="B179" s="166"/>
      <c r="C179" s="167" t="s">
        <v>279</v>
      </c>
      <c r="D179" s="167" t="s">
        <v>187</v>
      </c>
      <c r="E179" s="168" t="s">
        <v>992</v>
      </c>
      <c r="F179" s="169" t="s">
        <v>993</v>
      </c>
      <c r="G179" s="170" t="s">
        <v>200</v>
      </c>
      <c r="H179" s="171">
        <v>167.96299999999999</v>
      </c>
      <c r="I179" s="172"/>
      <c r="J179" s="173">
        <f>ROUND(I179*H179,2)</f>
        <v>0</v>
      </c>
      <c r="K179" s="169" t="s">
        <v>925</v>
      </c>
      <c r="L179" s="34"/>
      <c r="M179" s="174" t="s">
        <v>1</v>
      </c>
      <c r="N179" s="175" t="s">
        <v>44</v>
      </c>
      <c r="O179" s="59"/>
      <c r="P179" s="176">
        <f>O179*H179</f>
        <v>0</v>
      </c>
      <c r="Q179" s="176">
        <v>0</v>
      </c>
      <c r="R179" s="176">
        <f>Q179*H179</f>
        <v>0</v>
      </c>
      <c r="S179" s="176">
        <v>0</v>
      </c>
      <c r="T179" s="177">
        <f>S179*H179</f>
        <v>0</v>
      </c>
      <c r="U179" s="33"/>
      <c r="V179" s="33"/>
      <c r="W179" s="33"/>
      <c r="X179" s="33"/>
      <c r="Y179" s="33"/>
      <c r="Z179" s="33"/>
      <c r="AA179" s="33"/>
      <c r="AB179" s="33"/>
      <c r="AC179" s="33"/>
      <c r="AD179" s="33"/>
      <c r="AE179" s="33"/>
      <c r="AR179" s="178" t="s">
        <v>192</v>
      </c>
      <c r="AT179" s="178" t="s">
        <v>187</v>
      </c>
      <c r="AU179" s="178" t="s">
        <v>88</v>
      </c>
      <c r="AY179" s="18" t="s">
        <v>184</v>
      </c>
      <c r="BE179" s="179">
        <f>IF(N179="základní",J179,0)</f>
        <v>0</v>
      </c>
      <c r="BF179" s="179">
        <f>IF(N179="snížená",J179,0)</f>
        <v>0</v>
      </c>
      <c r="BG179" s="179">
        <f>IF(N179="zákl. přenesená",J179,0)</f>
        <v>0</v>
      </c>
      <c r="BH179" s="179">
        <f>IF(N179="sníž. přenesená",J179,0)</f>
        <v>0</v>
      </c>
      <c r="BI179" s="179">
        <f>IF(N179="nulová",J179,0)</f>
        <v>0</v>
      </c>
      <c r="BJ179" s="18" t="s">
        <v>86</v>
      </c>
      <c r="BK179" s="179">
        <f>ROUND(I179*H179,2)</f>
        <v>0</v>
      </c>
      <c r="BL179" s="18" t="s">
        <v>192</v>
      </c>
      <c r="BM179" s="178" t="s">
        <v>994</v>
      </c>
    </row>
    <row r="180" spans="1:65" s="13" customFormat="1" ht="11.25">
      <c r="B180" s="184"/>
      <c r="D180" s="180" t="s">
        <v>196</v>
      </c>
      <c r="E180" s="185" t="s">
        <v>1</v>
      </c>
      <c r="F180" s="186" t="s">
        <v>995</v>
      </c>
      <c r="H180" s="187">
        <v>28.38</v>
      </c>
      <c r="I180" s="188"/>
      <c r="L180" s="184"/>
      <c r="M180" s="189"/>
      <c r="N180" s="190"/>
      <c r="O180" s="190"/>
      <c r="P180" s="190"/>
      <c r="Q180" s="190"/>
      <c r="R180" s="190"/>
      <c r="S180" s="190"/>
      <c r="T180" s="191"/>
      <c r="AT180" s="185" t="s">
        <v>196</v>
      </c>
      <c r="AU180" s="185" t="s">
        <v>88</v>
      </c>
      <c r="AV180" s="13" t="s">
        <v>88</v>
      </c>
      <c r="AW180" s="13" t="s">
        <v>36</v>
      </c>
      <c r="AX180" s="13" t="s">
        <v>79</v>
      </c>
      <c r="AY180" s="185" t="s">
        <v>184</v>
      </c>
    </row>
    <row r="181" spans="1:65" s="13" customFormat="1" ht="11.25">
      <c r="B181" s="184"/>
      <c r="D181" s="180" t="s">
        <v>196</v>
      </c>
      <c r="E181" s="185" t="s">
        <v>1</v>
      </c>
      <c r="F181" s="186" t="s">
        <v>996</v>
      </c>
      <c r="H181" s="187">
        <v>25.934999999999999</v>
      </c>
      <c r="I181" s="188"/>
      <c r="L181" s="184"/>
      <c r="M181" s="189"/>
      <c r="N181" s="190"/>
      <c r="O181" s="190"/>
      <c r="P181" s="190"/>
      <c r="Q181" s="190"/>
      <c r="R181" s="190"/>
      <c r="S181" s="190"/>
      <c r="T181" s="191"/>
      <c r="AT181" s="185" t="s">
        <v>196</v>
      </c>
      <c r="AU181" s="185" t="s">
        <v>88</v>
      </c>
      <c r="AV181" s="13" t="s">
        <v>88</v>
      </c>
      <c r="AW181" s="13" t="s">
        <v>36</v>
      </c>
      <c r="AX181" s="13" t="s">
        <v>79</v>
      </c>
      <c r="AY181" s="185" t="s">
        <v>184</v>
      </c>
    </row>
    <row r="182" spans="1:65" s="13" customFormat="1" ht="11.25">
      <c r="B182" s="184"/>
      <c r="D182" s="180" t="s">
        <v>196</v>
      </c>
      <c r="E182" s="185" t="s">
        <v>1</v>
      </c>
      <c r="F182" s="186" t="s">
        <v>997</v>
      </c>
      <c r="H182" s="187">
        <v>29.76</v>
      </c>
      <c r="I182" s="188"/>
      <c r="L182" s="184"/>
      <c r="M182" s="189"/>
      <c r="N182" s="190"/>
      <c r="O182" s="190"/>
      <c r="P182" s="190"/>
      <c r="Q182" s="190"/>
      <c r="R182" s="190"/>
      <c r="S182" s="190"/>
      <c r="T182" s="191"/>
      <c r="AT182" s="185" t="s">
        <v>196</v>
      </c>
      <c r="AU182" s="185" t="s">
        <v>88</v>
      </c>
      <c r="AV182" s="13" t="s">
        <v>88</v>
      </c>
      <c r="AW182" s="13" t="s">
        <v>36</v>
      </c>
      <c r="AX182" s="13" t="s">
        <v>79</v>
      </c>
      <c r="AY182" s="185" t="s">
        <v>184</v>
      </c>
    </row>
    <row r="183" spans="1:65" s="13" customFormat="1" ht="22.5">
      <c r="B183" s="184"/>
      <c r="D183" s="180" t="s">
        <v>196</v>
      </c>
      <c r="E183" s="185" t="s">
        <v>1</v>
      </c>
      <c r="F183" s="186" t="s">
        <v>998</v>
      </c>
      <c r="H183" s="187">
        <v>15.368</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3" customFormat="1" ht="11.25">
      <c r="B184" s="184"/>
      <c r="D184" s="180" t="s">
        <v>196</v>
      </c>
      <c r="E184" s="185" t="s">
        <v>1</v>
      </c>
      <c r="F184" s="186" t="s">
        <v>999</v>
      </c>
      <c r="H184" s="187">
        <v>4.8</v>
      </c>
      <c r="I184" s="188"/>
      <c r="L184" s="184"/>
      <c r="M184" s="189"/>
      <c r="N184" s="190"/>
      <c r="O184" s="190"/>
      <c r="P184" s="190"/>
      <c r="Q184" s="190"/>
      <c r="R184" s="190"/>
      <c r="S184" s="190"/>
      <c r="T184" s="191"/>
      <c r="AT184" s="185" t="s">
        <v>196</v>
      </c>
      <c r="AU184" s="185" t="s">
        <v>88</v>
      </c>
      <c r="AV184" s="13" t="s">
        <v>88</v>
      </c>
      <c r="AW184" s="13" t="s">
        <v>36</v>
      </c>
      <c r="AX184" s="13" t="s">
        <v>79</v>
      </c>
      <c r="AY184" s="185" t="s">
        <v>184</v>
      </c>
    </row>
    <row r="185" spans="1:65" s="13" customFormat="1" ht="11.25">
      <c r="B185" s="184"/>
      <c r="D185" s="180" t="s">
        <v>196</v>
      </c>
      <c r="E185" s="185" t="s">
        <v>1</v>
      </c>
      <c r="F185" s="186" t="s">
        <v>1000</v>
      </c>
      <c r="H185" s="187">
        <v>63.72</v>
      </c>
      <c r="I185" s="188"/>
      <c r="L185" s="184"/>
      <c r="M185" s="189"/>
      <c r="N185" s="190"/>
      <c r="O185" s="190"/>
      <c r="P185" s="190"/>
      <c r="Q185" s="190"/>
      <c r="R185" s="190"/>
      <c r="S185" s="190"/>
      <c r="T185" s="191"/>
      <c r="AT185" s="185" t="s">
        <v>196</v>
      </c>
      <c r="AU185" s="185" t="s">
        <v>88</v>
      </c>
      <c r="AV185" s="13" t="s">
        <v>88</v>
      </c>
      <c r="AW185" s="13" t="s">
        <v>36</v>
      </c>
      <c r="AX185" s="13" t="s">
        <v>79</v>
      </c>
      <c r="AY185" s="185" t="s">
        <v>184</v>
      </c>
    </row>
    <row r="186" spans="1:65" s="14" customFormat="1" ht="11.25">
      <c r="B186" s="192"/>
      <c r="D186" s="180" t="s">
        <v>196</v>
      </c>
      <c r="E186" s="193" t="s">
        <v>1</v>
      </c>
      <c r="F186" s="194" t="s">
        <v>212</v>
      </c>
      <c r="H186" s="195">
        <v>167.96299999999999</v>
      </c>
      <c r="I186" s="196"/>
      <c r="L186" s="192"/>
      <c r="M186" s="197"/>
      <c r="N186" s="198"/>
      <c r="O186" s="198"/>
      <c r="P186" s="198"/>
      <c r="Q186" s="198"/>
      <c r="R186" s="198"/>
      <c r="S186" s="198"/>
      <c r="T186" s="199"/>
      <c r="AT186" s="193" t="s">
        <v>196</v>
      </c>
      <c r="AU186" s="193" t="s">
        <v>88</v>
      </c>
      <c r="AV186" s="14" t="s">
        <v>192</v>
      </c>
      <c r="AW186" s="14" t="s">
        <v>36</v>
      </c>
      <c r="AX186" s="14" t="s">
        <v>86</v>
      </c>
      <c r="AY186" s="193" t="s">
        <v>184</v>
      </c>
    </row>
    <row r="187" spans="1:65" s="2" customFormat="1" ht="14.45" customHeight="1">
      <c r="A187" s="33"/>
      <c r="B187" s="166"/>
      <c r="C187" s="167" t="s">
        <v>283</v>
      </c>
      <c r="D187" s="167" t="s">
        <v>187</v>
      </c>
      <c r="E187" s="168" t="s">
        <v>1001</v>
      </c>
      <c r="F187" s="169" t="s">
        <v>1002</v>
      </c>
      <c r="G187" s="170" t="s">
        <v>200</v>
      </c>
      <c r="H187" s="171">
        <v>17.2</v>
      </c>
      <c r="I187" s="172"/>
      <c r="J187" s="173">
        <f>ROUND(I187*H187,2)</f>
        <v>0</v>
      </c>
      <c r="K187" s="169" t="s">
        <v>925</v>
      </c>
      <c r="L187" s="34"/>
      <c r="M187" s="174" t="s">
        <v>1</v>
      </c>
      <c r="N187" s="175" t="s">
        <v>44</v>
      </c>
      <c r="O187" s="59"/>
      <c r="P187" s="176">
        <f>O187*H187</f>
        <v>0</v>
      </c>
      <c r="Q187" s="176">
        <v>0</v>
      </c>
      <c r="R187" s="176">
        <f>Q187*H187</f>
        <v>0</v>
      </c>
      <c r="S187" s="176">
        <v>0</v>
      </c>
      <c r="T187" s="177">
        <f>S187*H187</f>
        <v>0</v>
      </c>
      <c r="U187" s="33"/>
      <c r="V187" s="33"/>
      <c r="W187" s="33"/>
      <c r="X187" s="33"/>
      <c r="Y187" s="33"/>
      <c r="Z187" s="33"/>
      <c r="AA187" s="33"/>
      <c r="AB187" s="33"/>
      <c r="AC187" s="33"/>
      <c r="AD187" s="33"/>
      <c r="AE187" s="33"/>
      <c r="AR187" s="178" t="s">
        <v>192</v>
      </c>
      <c r="AT187" s="178" t="s">
        <v>187</v>
      </c>
      <c r="AU187" s="178" t="s">
        <v>88</v>
      </c>
      <c r="AY187" s="18" t="s">
        <v>184</v>
      </c>
      <c r="BE187" s="179">
        <f>IF(N187="základní",J187,0)</f>
        <v>0</v>
      </c>
      <c r="BF187" s="179">
        <f>IF(N187="snížená",J187,0)</f>
        <v>0</v>
      </c>
      <c r="BG187" s="179">
        <f>IF(N187="zákl. přenesená",J187,0)</f>
        <v>0</v>
      </c>
      <c r="BH187" s="179">
        <f>IF(N187="sníž. přenesená",J187,0)</f>
        <v>0</v>
      </c>
      <c r="BI187" s="179">
        <f>IF(N187="nulová",J187,0)</f>
        <v>0</v>
      </c>
      <c r="BJ187" s="18" t="s">
        <v>86</v>
      </c>
      <c r="BK187" s="179">
        <f>ROUND(I187*H187,2)</f>
        <v>0</v>
      </c>
      <c r="BL187" s="18" t="s">
        <v>192</v>
      </c>
      <c r="BM187" s="178" t="s">
        <v>1003</v>
      </c>
    </row>
    <row r="188" spans="1:65" s="13" customFormat="1" ht="11.25">
      <c r="B188" s="184"/>
      <c r="D188" s="180" t="s">
        <v>196</v>
      </c>
      <c r="E188" s="185" t="s">
        <v>1</v>
      </c>
      <c r="F188" s="186" t="s">
        <v>1004</v>
      </c>
      <c r="H188" s="187">
        <v>17.2</v>
      </c>
      <c r="I188" s="188"/>
      <c r="L188" s="184"/>
      <c r="M188" s="189"/>
      <c r="N188" s="190"/>
      <c r="O188" s="190"/>
      <c r="P188" s="190"/>
      <c r="Q188" s="190"/>
      <c r="R188" s="190"/>
      <c r="S188" s="190"/>
      <c r="T188" s="191"/>
      <c r="AT188" s="185" t="s">
        <v>196</v>
      </c>
      <c r="AU188" s="185" t="s">
        <v>88</v>
      </c>
      <c r="AV188" s="13" t="s">
        <v>88</v>
      </c>
      <c r="AW188" s="13" t="s">
        <v>36</v>
      </c>
      <c r="AX188" s="13" t="s">
        <v>86</v>
      </c>
      <c r="AY188" s="185" t="s">
        <v>184</v>
      </c>
    </row>
    <row r="189" spans="1:65" s="2" customFormat="1" ht="24.2" customHeight="1">
      <c r="A189" s="33"/>
      <c r="B189" s="166"/>
      <c r="C189" s="167" t="s">
        <v>288</v>
      </c>
      <c r="D189" s="167" t="s">
        <v>187</v>
      </c>
      <c r="E189" s="168" t="s">
        <v>1005</v>
      </c>
      <c r="F189" s="169" t="s">
        <v>1006</v>
      </c>
      <c r="G189" s="170" t="s">
        <v>327</v>
      </c>
      <c r="H189" s="171">
        <v>17.72</v>
      </c>
      <c r="I189" s="172"/>
      <c r="J189" s="173">
        <f>ROUND(I189*H189,2)</f>
        <v>0</v>
      </c>
      <c r="K189" s="169" t="s">
        <v>925</v>
      </c>
      <c r="L189" s="34"/>
      <c r="M189" s="174" t="s">
        <v>1</v>
      </c>
      <c r="N189" s="175" t="s">
        <v>44</v>
      </c>
      <c r="O189" s="59"/>
      <c r="P189" s="176">
        <f>O189*H189</f>
        <v>0</v>
      </c>
      <c r="Q189" s="176">
        <v>0</v>
      </c>
      <c r="R189" s="176">
        <f>Q189*H189</f>
        <v>0</v>
      </c>
      <c r="S189" s="176">
        <v>0</v>
      </c>
      <c r="T189" s="177">
        <f>S189*H189</f>
        <v>0</v>
      </c>
      <c r="U189" s="33"/>
      <c r="V189" s="33"/>
      <c r="W189" s="33"/>
      <c r="X189" s="33"/>
      <c r="Y189" s="33"/>
      <c r="Z189" s="33"/>
      <c r="AA189" s="33"/>
      <c r="AB189" s="33"/>
      <c r="AC189" s="33"/>
      <c r="AD189" s="33"/>
      <c r="AE189" s="33"/>
      <c r="AR189" s="178" t="s">
        <v>192</v>
      </c>
      <c r="AT189" s="178" t="s">
        <v>187</v>
      </c>
      <c r="AU189" s="178" t="s">
        <v>88</v>
      </c>
      <c r="AY189" s="18" t="s">
        <v>184</v>
      </c>
      <c r="BE189" s="179">
        <f>IF(N189="základní",J189,0)</f>
        <v>0</v>
      </c>
      <c r="BF189" s="179">
        <f>IF(N189="snížená",J189,0)</f>
        <v>0</v>
      </c>
      <c r="BG189" s="179">
        <f>IF(N189="zákl. přenesená",J189,0)</f>
        <v>0</v>
      </c>
      <c r="BH189" s="179">
        <f>IF(N189="sníž. přenesená",J189,0)</f>
        <v>0</v>
      </c>
      <c r="BI189" s="179">
        <f>IF(N189="nulová",J189,0)</f>
        <v>0</v>
      </c>
      <c r="BJ189" s="18" t="s">
        <v>86</v>
      </c>
      <c r="BK189" s="179">
        <f>ROUND(I189*H189,2)</f>
        <v>0</v>
      </c>
      <c r="BL189" s="18" t="s">
        <v>192</v>
      </c>
      <c r="BM189" s="178" t="s">
        <v>1007</v>
      </c>
    </row>
    <row r="190" spans="1:65" s="13" customFormat="1" ht="11.25">
      <c r="B190" s="184"/>
      <c r="D190" s="180" t="s">
        <v>196</v>
      </c>
      <c r="E190" s="185" t="s">
        <v>1</v>
      </c>
      <c r="F190" s="186" t="s">
        <v>1008</v>
      </c>
      <c r="H190" s="187">
        <v>17.72</v>
      </c>
      <c r="I190" s="188"/>
      <c r="L190" s="184"/>
      <c r="M190" s="189"/>
      <c r="N190" s="190"/>
      <c r="O190" s="190"/>
      <c r="P190" s="190"/>
      <c r="Q190" s="190"/>
      <c r="R190" s="190"/>
      <c r="S190" s="190"/>
      <c r="T190" s="191"/>
      <c r="AT190" s="185" t="s">
        <v>196</v>
      </c>
      <c r="AU190" s="185" t="s">
        <v>88</v>
      </c>
      <c r="AV190" s="13" t="s">
        <v>88</v>
      </c>
      <c r="AW190" s="13" t="s">
        <v>36</v>
      </c>
      <c r="AX190" s="13" t="s">
        <v>86</v>
      </c>
      <c r="AY190" s="185" t="s">
        <v>184</v>
      </c>
    </row>
    <row r="191" spans="1:65" s="2" customFormat="1" ht="24.2" customHeight="1">
      <c r="A191" s="33"/>
      <c r="B191" s="166"/>
      <c r="C191" s="167" t="s">
        <v>295</v>
      </c>
      <c r="D191" s="167" t="s">
        <v>187</v>
      </c>
      <c r="E191" s="168" t="s">
        <v>1009</v>
      </c>
      <c r="F191" s="169" t="s">
        <v>1010</v>
      </c>
      <c r="G191" s="170" t="s">
        <v>200</v>
      </c>
      <c r="H191" s="171">
        <v>20.867999999999999</v>
      </c>
      <c r="I191" s="172"/>
      <c r="J191" s="173">
        <f>ROUND(I191*H191,2)</f>
        <v>0</v>
      </c>
      <c r="K191" s="169" t="s">
        <v>925</v>
      </c>
      <c r="L191" s="34"/>
      <c r="M191" s="174" t="s">
        <v>1</v>
      </c>
      <c r="N191" s="175" t="s">
        <v>44</v>
      </c>
      <c r="O191" s="59"/>
      <c r="P191" s="176">
        <f>O191*H191</f>
        <v>0</v>
      </c>
      <c r="Q191" s="176">
        <v>3.9079999999999997E-2</v>
      </c>
      <c r="R191" s="176">
        <f>Q191*H191</f>
        <v>0.81552143999999982</v>
      </c>
      <c r="S191" s="176">
        <v>0</v>
      </c>
      <c r="T191" s="177">
        <f>S191*H191</f>
        <v>0</v>
      </c>
      <c r="U191" s="33"/>
      <c r="V191" s="33"/>
      <c r="W191" s="33"/>
      <c r="X191" s="33"/>
      <c r="Y191" s="33"/>
      <c r="Z191" s="33"/>
      <c r="AA191" s="33"/>
      <c r="AB191" s="33"/>
      <c r="AC191" s="33"/>
      <c r="AD191" s="33"/>
      <c r="AE191" s="33"/>
      <c r="AR191" s="178" t="s">
        <v>192</v>
      </c>
      <c r="AT191" s="178" t="s">
        <v>187</v>
      </c>
      <c r="AU191" s="178" t="s">
        <v>88</v>
      </c>
      <c r="AY191" s="18" t="s">
        <v>184</v>
      </c>
      <c r="BE191" s="179">
        <f>IF(N191="základní",J191,0)</f>
        <v>0</v>
      </c>
      <c r="BF191" s="179">
        <f>IF(N191="snížená",J191,0)</f>
        <v>0</v>
      </c>
      <c r="BG191" s="179">
        <f>IF(N191="zákl. přenesená",J191,0)</f>
        <v>0</v>
      </c>
      <c r="BH191" s="179">
        <f>IF(N191="sníž. přenesená",J191,0)</f>
        <v>0</v>
      </c>
      <c r="BI191" s="179">
        <f>IF(N191="nulová",J191,0)</f>
        <v>0</v>
      </c>
      <c r="BJ191" s="18" t="s">
        <v>86</v>
      </c>
      <c r="BK191" s="179">
        <f>ROUND(I191*H191,2)</f>
        <v>0</v>
      </c>
      <c r="BL191" s="18" t="s">
        <v>192</v>
      </c>
      <c r="BM191" s="178" t="s">
        <v>1011</v>
      </c>
    </row>
    <row r="192" spans="1:65" s="13" customFormat="1" ht="11.25">
      <c r="B192" s="184"/>
      <c r="D192" s="180" t="s">
        <v>196</v>
      </c>
      <c r="E192" s="185" t="s">
        <v>1</v>
      </c>
      <c r="F192" s="186" t="s">
        <v>1012</v>
      </c>
      <c r="H192" s="187">
        <v>30.68</v>
      </c>
      <c r="I192" s="188"/>
      <c r="L192" s="184"/>
      <c r="M192" s="189"/>
      <c r="N192" s="190"/>
      <c r="O192" s="190"/>
      <c r="P192" s="190"/>
      <c r="Q192" s="190"/>
      <c r="R192" s="190"/>
      <c r="S192" s="190"/>
      <c r="T192" s="191"/>
      <c r="AT192" s="185" t="s">
        <v>196</v>
      </c>
      <c r="AU192" s="185" t="s">
        <v>88</v>
      </c>
      <c r="AV192" s="13" t="s">
        <v>88</v>
      </c>
      <c r="AW192" s="13" t="s">
        <v>36</v>
      </c>
      <c r="AX192" s="13" t="s">
        <v>79</v>
      </c>
      <c r="AY192" s="185" t="s">
        <v>184</v>
      </c>
    </row>
    <row r="193" spans="1:65" s="13" customFormat="1" ht="11.25">
      <c r="B193" s="184"/>
      <c r="D193" s="180" t="s">
        <v>196</v>
      </c>
      <c r="E193" s="185" t="s">
        <v>1</v>
      </c>
      <c r="F193" s="186" t="s">
        <v>1013</v>
      </c>
      <c r="H193" s="187">
        <v>38.880000000000003</v>
      </c>
      <c r="I193" s="188"/>
      <c r="L193" s="184"/>
      <c r="M193" s="189"/>
      <c r="N193" s="190"/>
      <c r="O193" s="190"/>
      <c r="P193" s="190"/>
      <c r="Q193" s="190"/>
      <c r="R193" s="190"/>
      <c r="S193" s="190"/>
      <c r="T193" s="191"/>
      <c r="AT193" s="185" t="s">
        <v>196</v>
      </c>
      <c r="AU193" s="185" t="s">
        <v>88</v>
      </c>
      <c r="AV193" s="13" t="s">
        <v>88</v>
      </c>
      <c r="AW193" s="13" t="s">
        <v>36</v>
      </c>
      <c r="AX193" s="13" t="s">
        <v>79</v>
      </c>
      <c r="AY193" s="185" t="s">
        <v>184</v>
      </c>
    </row>
    <row r="194" spans="1:65" s="16" customFormat="1" ht="11.25">
      <c r="B194" s="225"/>
      <c r="D194" s="180" t="s">
        <v>196</v>
      </c>
      <c r="E194" s="226" t="s">
        <v>1</v>
      </c>
      <c r="F194" s="227" t="s">
        <v>1014</v>
      </c>
      <c r="H194" s="228">
        <v>69.56</v>
      </c>
      <c r="I194" s="229"/>
      <c r="L194" s="225"/>
      <c r="M194" s="230"/>
      <c r="N194" s="231"/>
      <c r="O194" s="231"/>
      <c r="P194" s="231"/>
      <c r="Q194" s="231"/>
      <c r="R194" s="231"/>
      <c r="S194" s="231"/>
      <c r="T194" s="232"/>
      <c r="AT194" s="226" t="s">
        <v>196</v>
      </c>
      <c r="AU194" s="226" t="s">
        <v>88</v>
      </c>
      <c r="AV194" s="16" t="s">
        <v>102</v>
      </c>
      <c r="AW194" s="16" t="s">
        <v>36</v>
      </c>
      <c r="AX194" s="16" t="s">
        <v>79</v>
      </c>
      <c r="AY194" s="226" t="s">
        <v>184</v>
      </c>
    </row>
    <row r="195" spans="1:65" s="13" customFormat="1" ht="11.25">
      <c r="B195" s="184"/>
      <c r="D195" s="180" t="s">
        <v>196</v>
      </c>
      <c r="E195" s="185" t="s">
        <v>1</v>
      </c>
      <c r="F195" s="186" t="s">
        <v>1015</v>
      </c>
      <c r="H195" s="187">
        <v>20.867999999999999</v>
      </c>
      <c r="I195" s="188"/>
      <c r="L195" s="184"/>
      <c r="M195" s="189"/>
      <c r="N195" s="190"/>
      <c r="O195" s="190"/>
      <c r="P195" s="190"/>
      <c r="Q195" s="190"/>
      <c r="R195" s="190"/>
      <c r="S195" s="190"/>
      <c r="T195" s="191"/>
      <c r="AT195" s="185" t="s">
        <v>196</v>
      </c>
      <c r="AU195" s="185" t="s">
        <v>88</v>
      </c>
      <c r="AV195" s="13" t="s">
        <v>88</v>
      </c>
      <c r="AW195" s="13" t="s">
        <v>36</v>
      </c>
      <c r="AX195" s="13" t="s">
        <v>86</v>
      </c>
      <c r="AY195" s="185" t="s">
        <v>184</v>
      </c>
    </row>
    <row r="196" spans="1:65" s="2" customFormat="1" ht="24.2" customHeight="1">
      <c r="A196" s="33"/>
      <c r="B196" s="166"/>
      <c r="C196" s="167" t="s">
        <v>7</v>
      </c>
      <c r="D196" s="167" t="s">
        <v>187</v>
      </c>
      <c r="E196" s="168" t="s">
        <v>1016</v>
      </c>
      <c r="F196" s="169" t="s">
        <v>1017</v>
      </c>
      <c r="G196" s="170" t="s">
        <v>200</v>
      </c>
      <c r="H196" s="171">
        <v>20.867999999999999</v>
      </c>
      <c r="I196" s="172"/>
      <c r="J196" s="173">
        <f>ROUND(I196*H196,2)</f>
        <v>0</v>
      </c>
      <c r="K196" s="169" t="s">
        <v>925</v>
      </c>
      <c r="L196" s="34"/>
      <c r="M196" s="174" t="s">
        <v>1</v>
      </c>
      <c r="N196" s="175" t="s">
        <v>44</v>
      </c>
      <c r="O196" s="59"/>
      <c r="P196" s="176">
        <f>O196*H196</f>
        <v>0</v>
      </c>
      <c r="Q196" s="176">
        <v>0</v>
      </c>
      <c r="R196" s="176">
        <f>Q196*H196</f>
        <v>0</v>
      </c>
      <c r="S196" s="176">
        <v>0</v>
      </c>
      <c r="T196" s="177">
        <f>S196*H196</f>
        <v>0</v>
      </c>
      <c r="U196" s="33"/>
      <c r="V196" s="33"/>
      <c r="W196" s="33"/>
      <c r="X196" s="33"/>
      <c r="Y196" s="33"/>
      <c r="Z196" s="33"/>
      <c r="AA196" s="33"/>
      <c r="AB196" s="33"/>
      <c r="AC196" s="33"/>
      <c r="AD196" s="33"/>
      <c r="AE196" s="33"/>
      <c r="AR196" s="178" t="s">
        <v>192</v>
      </c>
      <c r="AT196" s="178" t="s">
        <v>187</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1018</v>
      </c>
    </row>
    <row r="197" spans="1:65" s="2" customFormat="1" ht="24.2" customHeight="1">
      <c r="A197" s="33"/>
      <c r="B197" s="166"/>
      <c r="C197" s="167" t="s">
        <v>304</v>
      </c>
      <c r="D197" s="167" t="s">
        <v>187</v>
      </c>
      <c r="E197" s="168" t="s">
        <v>1019</v>
      </c>
      <c r="F197" s="169" t="s">
        <v>1020</v>
      </c>
      <c r="G197" s="170" t="s">
        <v>200</v>
      </c>
      <c r="H197" s="171">
        <v>4.6779999999999999</v>
      </c>
      <c r="I197" s="172"/>
      <c r="J197" s="173">
        <f>ROUND(I197*H197,2)</f>
        <v>0</v>
      </c>
      <c r="K197" s="169" t="s">
        <v>925</v>
      </c>
      <c r="L197" s="34"/>
      <c r="M197" s="174" t="s">
        <v>1</v>
      </c>
      <c r="N197" s="175" t="s">
        <v>44</v>
      </c>
      <c r="O197" s="59"/>
      <c r="P197" s="176">
        <f>O197*H197</f>
        <v>0</v>
      </c>
      <c r="Q197" s="176">
        <v>3.8850000000000003E-2</v>
      </c>
      <c r="R197" s="176">
        <f>Q197*H197</f>
        <v>0.18174030000000002</v>
      </c>
      <c r="S197" s="176">
        <v>0</v>
      </c>
      <c r="T197" s="177">
        <f>S197*H197</f>
        <v>0</v>
      </c>
      <c r="U197" s="33"/>
      <c r="V197" s="33"/>
      <c r="W197" s="33"/>
      <c r="X197" s="33"/>
      <c r="Y197" s="33"/>
      <c r="Z197" s="33"/>
      <c r="AA197" s="33"/>
      <c r="AB197" s="33"/>
      <c r="AC197" s="33"/>
      <c r="AD197" s="33"/>
      <c r="AE197" s="33"/>
      <c r="AR197" s="178" t="s">
        <v>192</v>
      </c>
      <c r="AT197" s="178" t="s">
        <v>187</v>
      </c>
      <c r="AU197" s="178" t="s">
        <v>88</v>
      </c>
      <c r="AY197" s="18" t="s">
        <v>184</v>
      </c>
      <c r="BE197" s="179">
        <f>IF(N197="základní",J197,0)</f>
        <v>0</v>
      </c>
      <c r="BF197" s="179">
        <f>IF(N197="snížená",J197,0)</f>
        <v>0</v>
      </c>
      <c r="BG197" s="179">
        <f>IF(N197="zákl. přenesená",J197,0)</f>
        <v>0</v>
      </c>
      <c r="BH197" s="179">
        <f>IF(N197="sníž. přenesená",J197,0)</f>
        <v>0</v>
      </c>
      <c r="BI197" s="179">
        <f>IF(N197="nulová",J197,0)</f>
        <v>0</v>
      </c>
      <c r="BJ197" s="18" t="s">
        <v>86</v>
      </c>
      <c r="BK197" s="179">
        <f>ROUND(I197*H197,2)</f>
        <v>0</v>
      </c>
      <c r="BL197" s="18" t="s">
        <v>192</v>
      </c>
      <c r="BM197" s="178" t="s">
        <v>1021</v>
      </c>
    </row>
    <row r="198" spans="1:65" s="13" customFormat="1" ht="11.25">
      <c r="B198" s="184"/>
      <c r="D198" s="180" t="s">
        <v>196</v>
      </c>
      <c r="E198" s="185" t="s">
        <v>1</v>
      </c>
      <c r="F198" s="186" t="s">
        <v>1022</v>
      </c>
      <c r="H198" s="187">
        <v>8.26</v>
      </c>
      <c r="I198" s="188"/>
      <c r="L198" s="184"/>
      <c r="M198" s="189"/>
      <c r="N198" s="190"/>
      <c r="O198" s="190"/>
      <c r="P198" s="190"/>
      <c r="Q198" s="190"/>
      <c r="R198" s="190"/>
      <c r="S198" s="190"/>
      <c r="T198" s="191"/>
      <c r="AT198" s="185" t="s">
        <v>196</v>
      </c>
      <c r="AU198" s="185" t="s">
        <v>88</v>
      </c>
      <c r="AV198" s="13" t="s">
        <v>88</v>
      </c>
      <c r="AW198" s="13" t="s">
        <v>36</v>
      </c>
      <c r="AX198" s="13" t="s">
        <v>79</v>
      </c>
      <c r="AY198" s="185" t="s">
        <v>184</v>
      </c>
    </row>
    <row r="199" spans="1:65" s="13" customFormat="1" ht="11.25">
      <c r="B199" s="184"/>
      <c r="D199" s="180" t="s">
        <v>196</v>
      </c>
      <c r="E199" s="185" t="s">
        <v>1</v>
      </c>
      <c r="F199" s="186" t="s">
        <v>1023</v>
      </c>
      <c r="H199" s="187">
        <v>15.375</v>
      </c>
      <c r="I199" s="188"/>
      <c r="L199" s="184"/>
      <c r="M199" s="189"/>
      <c r="N199" s="190"/>
      <c r="O199" s="190"/>
      <c r="P199" s="190"/>
      <c r="Q199" s="190"/>
      <c r="R199" s="190"/>
      <c r="S199" s="190"/>
      <c r="T199" s="191"/>
      <c r="AT199" s="185" t="s">
        <v>196</v>
      </c>
      <c r="AU199" s="185" t="s">
        <v>88</v>
      </c>
      <c r="AV199" s="13" t="s">
        <v>88</v>
      </c>
      <c r="AW199" s="13" t="s">
        <v>36</v>
      </c>
      <c r="AX199" s="13" t="s">
        <v>79</v>
      </c>
      <c r="AY199" s="185" t="s">
        <v>184</v>
      </c>
    </row>
    <row r="200" spans="1:65" s="13" customFormat="1" ht="11.25">
      <c r="B200" s="184"/>
      <c r="D200" s="180" t="s">
        <v>196</v>
      </c>
      <c r="E200" s="185" t="s">
        <v>1</v>
      </c>
      <c r="F200" s="186" t="s">
        <v>1024</v>
      </c>
      <c r="H200" s="187">
        <v>23.14</v>
      </c>
      <c r="I200" s="188"/>
      <c r="L200" s="184"/>
      <c r="M200" s="189"/>
      <c r="N200" s="190"/>
      <c r="O200" s="190"/>
      <c r="P200" s="190"/>
      <c r="Q200" s="190"/>
      <c r="R200" s="190"/>
      <c r="S200" s="190"/>
      <c r="T200" s="191"/>
      <c r="AT200" s="185" t="s">
        <v>196</v>
      </c>
      <c r="AU200" s="185" t="s">
        <v>88</v>
      </c>
      <c r="AV200" s="13" t="s">
        <v>88</v>
      </c>
      <c r="AW200" s="13" t="s">
        <v>36</v>
      </c>
      <c r="AX200" s="13" t="s">
        <v>79</v>
      </c>
      <c r="AY200" s="185" t="s">
        <v>184</v>
      </c>
    </row>
    <row r="201" spans="1:65" s="16" customFormat="1" ht="11.25">
      <c r="B201" s="225"/>
      <c r="D201" s="180" t="s">
        <v>196</v>
      </c>
      <c r="E201" s="226" t="s">
        <v>1</v>
      </c>
      <c r="F201" s="227" t="s">
        <v>1014</v>
      </c>
      <c r="H201" s="228">
        <v>46.774999999999999</v>
      </c>
      <c r="I201" s="229"/>
      <c r="L201" s="225"/>
      <c r="M201" s="230"/>
      <c r="N201" s="231"/>
      <c r="O201" s="231"/>
      <c r="P201" s="231"/>
      <c r="Q201" s="231"/>
      <c r="R201" s="231"/>
      <c r="S201" s="231"/>
      <c r="T201" s="232"/>
      <c r="AT201" s="226" t="s">
        <v>196</v>
      </c>
      <c r="AU201" s="226" t="s">
        <v>88</v>
      </c>
      <c r="AV201" s="16" t="s">
        <v>102</v>
      </c>
      <c r="AW201" s="16" t="s">
        <v>36</v>
      </c>
      <c r="AX201" s="16" t="s">
        <v>79</v>
      </c>
      <c r="AY201" s="226" t="s">
        <v>184</v>
      </c>
    </row>
    <row r="202" spans="1:65" s="13" customFormat="1" ht="11.25">
      <c r="B202" s="184"/>
      <c r="D202" s="180" t="s">
        <v>196</v>
      </c>
      <c r="E202" s="185" t="s">
        <v>1</v>
      </c>
      <c r="F202" s="186" t="s">
        <v>1025</v>
      </c>
      <c r="H202" s="187">
        <v>4.6775000000000002</v>
      </c>
      <c r="I202" s="188"/>
      <c r="L202" s="184"/>
      <c r="M202" s="189"/>
      <c r="N202" s="190"/>
      <c r="O202" s="190"/>
      <c r="P202" s="190"/>
      <c r="Q202" s="190"/>
      <c r="R202" s="190"/>
      <c r="S202" s="190"/>
      <c r="T202" s="191"/>
      <c r="AT202" s="185" t="s">
        <v>196</v>
      </c>
      <c r="AU202" s="185" t="s">
        <v>88</v>
      </c>
      <c r="AV202" s="13" t="s">
        <v>88</v>
      </c>
      <c r="AW202" s="13" t="s">
        <v>36</v>
      </c>
      <c r="AX202" s="13" t="s">
        <v>86</v>
      </c>
      <c r="AY202" s="185" t="s">
        <v>184</v>
      </c>
    </row>
    <row r="203" spans="1:65" s="2" customFormat="1" ht="24.2" customHeight="1">
      <c r="A203" s="33"/>
      <c r="B203" s="166"/>
      <c r="C203" s="167" t="s">
        <v>310</v>
      </c>
      <c r="D203" s="167" t="s">
        <v>187</v>
      </c>
      <c r="E203" s="168" t="s">
        <v>1026</v>
      </c>
      <c r="F203" s="169" t="s">
        <v>1027</v>
      </c>
      <c r="G203" s="170" t="s">
        <v>200</v>
      </c>
      <c r="H203" s="171">
        <v>1.72</v>
      </c>
      <c r="I203" s="172"/>
      <c r="J203" s="173">
        <f>ROUND(I203*H203,2)</f>
        <v>0</v>
      </c>
      <c r="K203" s="169" t="s">
        <v>925</v>
      </c>
      <c r="L203" s="34"/>
      <c r="M203" s="174" t="s">
        <v>1</v>
      </c>
      <c r="N203" s="175" t="s">
        <v>44</v>
      </c>
      <c r="O203" s="59"/>
      <c r="P203" s="176">
        <f>O203*H203</f>
        <v>0</v>
      </c>
      <c r="Q203" s="176">
        <v>3.8850000000000003E-2</v>
      </c>
      <c r="R203" s="176">
        <f>Q203*H203</f>
        <v>6.6822000000000006E-2</v>
      </c>
      <c r="S203" s="176">
        <v>0</v>
      </c>
      <c r="T203" s="177">
        <f>S203*H203</f>
        <v>0</v>
      </c>
      <c r="U203" s="33"/>
      <c r="V203" s="33"/>
      <c r="W203" s="33"/>
      <c r="X203" s="33"/>
      <c r="Y203" s="33"/>
      <c r="Z203" s="33"/>
      <c r="AA203" s="33"/>
      <c r="AB203" s="33"/>
      <c r="AC203" s="33"/>
      <c r="AD203" s="33"/>
      <c r="AE203" s="33"/>
      <c r="AR203" s="178" t="s">
        <v>192</v>
      </c>
      <c r="AT203" s="178" t="s">
        <v>187</v>
      </c>
      <c r="AU203" s="178" t="s">
        <v>88</v>
      </c>
      <c r="AY203" s="18" t="s">
        <v>184</v>
      </c>
      <c r="BE203" s="179">
        <f>IF(N203="základní",J203,0)</f>
        <v>0</v>
      </c>
      <c r="BF203" s="179">
        <f>IF(N203="snížená",J203,0)</f>
        <v>0</v>
      </c>
      <c r="BG203" s="179">
        <f>IF(N203="zákl. přenesená",J203,0)</f>
        <v>0</v>
      </c>
      <c r="BH203" s="179">
        <f>IF(N203="sníž. přenesená",J203,0)</f>
        <v>0</v>
      </c>
      <c r="BI203" s="179">
        <f>IF(N203="nulová",J203,0)</f>
        <v>0</v>
      </c>
      <c r="BJ203" s="18" t="s">
        <v>86</v>
      </c>
      <c r="BK203" s="179">
        <f>ROUND(I203*H203,2)</f>
        <v>0</v>
      </c>
      <c r="BL203" s="18" t="s">
        <v>192</v>
      </c>
      <c r="BM203" s="178" t="s">
        <v>1028</v>
      </c>
    </row>
    <row r="204" spans="1:65" s="13" customFormat="1" ht="11.25">
      <c r="B204" s="184"/>
      <c r="D204" s="180" t="s">
        <v>196</v>
      </c>
      <c r="E204" s="185" t="s">
        <v>1</v>
      </c>
      <c r="F204" s="186" t="s">
        <v>1029</v>
      </c>
      <c r="H204" s="187">
        <v>1.72</v>
      </c>
      <c r="I204" s="188"/>
      <c r="L204" s="184"/>
      <c r="M204" s="189"/>
      <c r="N204" s="190"/>
      <c r="O204" s="190"/>
      <c r="P204" s="190"/>
      <c r="Q204" s="190"/>
      <c r="R204" s="190"/>
      <c r="S204" s="190"/>
      <c r="T204" s="191"/>
      <c r="AT204" s="185" t="s">
        <v>196</v>
      </c>
      <c r="AU204" s="185" t="s">
        <v>88</v>
      </c>
      <c r="AV204" s="13" t="s">
        <v>88</v>
      </c>
      <c r="AW204" s="13" t="s">
        <v>36</v>
      </c>
      <c r="AX204" s="13" t="s">
        <v>86</v>
      </c>
      <c r="AY204" s="185" t="s">
        <v>184</v>
      </c>
    </row>
    <row r="205" spans="1:65" s="2" customFormat="1" ht="24.2" customHeight="1">
      <c r="A205" s="33"/>
      <c r="B205" s="166"/>
      <c r="C205" s="167" t="s">
        <v>314</v>
      </c>
      <c r="D205" s="167" t="s">
        <v>187</v>
      </c>
      <c r="E205" s="168" t="s">
        <v>1030</v>
      </c>
      <c r="F205" s="169" t="s">
        <v>1031</v>
      </c>
      <c r="G205" s="170" t="s">
        <v>200</v>
      </c>
      <c r="H205" s="171">
        <v>4.9930000000000003</v>
      </c>
      <c r="I205" s="172"/>
      <c r="J205" s="173">
        <f>ROUND(I205*H205,2)</f>
        <v>0</v>
      </c>
      <c r="K205" s="169" t="s">
        <v>925</v>
      </c>
      <c r="L205" s="34"/>
      <c r="M205" s="174" t="s">
        <v>1</v>
      </c>
      <c r="N205" s="175" t="s">
        <v>44</v>
      </c>
      <c r="O205" s="59"/>
      <c r="P205" s="176">
        <f>O205*H205</f>
        <v>0</v>
      </c>
      <c r="Q205" s="176">
        <v>3.9899999999999998E-2</v>
      </c>
      <c r="R205" s="176">
        <f>Q205*H205</f>
        <v>0.1992207</v>
      </c>
      <c r="S205" s="176">
        <v>0</v>
      </c>
      <c r="T205" s="177">
        <f>S205*H205</f>
        <v>0</v>
      </c>
      <c r="U205" s="33"/>
      <c r="V205" s="33"/>
      <c r="W205" s="33"/>
      <c r="X205" s="33"/>
      <c r="Y205" s="33"/>
      <c r="Z205" s="33"/>
      <c r="AA205" s="33"/>
      <c r="AB205" s="33"/>
      <c r="AC205" s="33"/>
      <c r="AD205" s="33"/>
      <c r="AE205" s="33"/>
      <c r="AR205" s="178" t="s">
        <v>192</v>
      </c>
      <c r="AT205" s="178" t="s">
        <v>187</v>
      </c>
      <c r="AU205" s="178" t="s">
        <v>88</v>
      </c>
      <c r="AY205" s="18" t="s">
        <v>184</v>
      </c>
      <c r="BE205" s="179">
        <f>IF(N205="základní",J205,0)</f>
        <v>0</v>
      </c>
      <c r="BF205" s="179">
        <f>IF(N205="snížená",J205,0)</f>
        <v>0</v>
      </c>
      <c r="BG205" s="179">
        <f>IF(N205="zákl. přenesená",J205,0)</f>
        <v>0</v>
      </c>
      <c r="BH205" s="179">
        <f>IF(N205="sníž. přenesená",J205,0)</f>
        <v>0</v>
      </c>
      <c r="BI205" s="179">
        <f>IF(N205="nulová",J205,0)</f>
        <v>0</v>
      </c>
      <c r="BJ205" s="18" t="s">
        <v>86</v>
      </c>
      <c r="BK205" s="179">
        <f>ROUND(I205*H205,2)</f>
        <v>0</v>
      </c>
      <c r="BL205" s="18" t="s">
        <v>192</v>
      </c>
      <c r="BM205" s="178" t="s">
        <v>1032</v>
      </c>
    </row>
    <row r="206" spans="1:65" s="13" customFormat="1" ht="11.25">
      <c r="B206" s="184"/>
      <c r="D206" s="180" t="s">
        <v>196</v>
      </c>
      <c r="E206" s="185" t="s">
        <v>1</v>
      </c>
      <c r="F206" s="186" t="s">
        <v>997</v>
      </c>
      <c r="H206" s="187">
        <v>29.76</v>
      </c>
      <c r="I206" s="188"/>
      <c r="L206" s="184"/>
      <c r="M206" s="189"/>
      <c r="N206" s="190"/>
      <c r="O206" s="190"/>
      <c r="P206" s="190"/>
      <c r="Q206" s="190"/>
      <c r="R206" s="190"/>
      <c r="S206" s="190"/>
      <c r="T206" s="191"/>
      <c r="AT206" s="185" t="s">
        <v>196</v>
      </c>
      <c r="AU206" s="185" t="s">
        <v>88</v>
      </c>
      <c r="AV206" s="13" t="s">
        <v>88</v>
      </c>
      <c r="AW206" s="13" t="s">
        <v>36</v>
      </c>
      <c r="AX206" s="13" t="s">
        <v>79</v>
      </c>
      <c r="AY206" s="185" t="s">
        <v>184</v>
      </c>
    </row>
    <row r="207" spans="1:65" s="13" customFormat="1" ht="22.5">
      <c r="B207" s="184"/>
      <c r="D207" s="180" t="s">
        <v>196</v>
      </c>
      <c r="E207" s="185" t="s">
        <v>1</v>
      </c>
      <c r="F207" s="186" t="s">
        <v>998</v>
      </c>
      <c r="H207" s="187">
        <v>15.368</v>
      </c>
      <c r="I207" s="188"/>
      <c r="L207" s="184"/>
      <c r="M207" s="189"/>
      <c r="N207" s="190"/>
      <c r="O207" s="190"/>
      <c r="P207" s="190"/>
      <c r="Q207" s="190"/>
      <c r="R207" s="190"/>
      <c r="S207" s="190"/>
      <c r="T207" s="191"/>
      <c r="AT207" s="185" t="s">
        <v>196</v>
      </c>
      <c r="AU207" s="185" t="s">
        <v>88</v>
      </c>
      <c r="AV207" s="13" t="s">
        <v>88</v>
      </c>
      <c r="AW207" s="13" t="s">
        <v>36</v>
      </c>
      <c r="AX207" s="13" t="s">
        <v>79</v>
      </c>
      <c r="AY207" s="185" t="s">
        <v>184</v>
      </c>
    </row>
    <row r="208" spans="1:65" s="13" customFormat="1" ht="11.25">
      <c r="B208" s="184"/>
      <c r="D208" s="180" t="s">
        <v>196</v>
      </c>
      <c r="E208" s="185" t="s">
        <v>1</v>
      </c>
      <c r="F208" s="186" t="s">
        <v>999</v>
      </c>
      <c r="H208" s="187">
        <v>4.8</v>
      </c>
      <c r="I208" s="188"/>
      <c r="L208" s="184"/>
      <c r="M208" s="189"/>
      <c r="N208" s="190"/>
      <c r="O208" s="190"/>
      <c r="P208" s="190"/>
      <c r="Q208" s="190"/>
      <c r="R208" s="190"/>
      <c r="S208" s="190"/>
      <c r="T208" s="191"/>
      <c r="AT208" s="185" t="s">
        <v>196</v>
      </c>
      <c r="AU208" s="185" t="s">
        <v>88</v>
      </c>
      <c r="AV208" s="13" t="s">
        <v>88</v>
      </c>
      <c r="AW208" s="13" t="s">
        <v>36</v>
      </c>
      <c r="AX208" s="13" t="s">
        <v>79</v>
      </c>
      <c r="AY208" s="185" t="s">
        <v>184</v>
      </c>
    </row>
    <row r="209" spans="1:65" s="16" customFormat="1" ht="11.25">
      <c r="B209" s="225"/>
      <c r="D209" s="180" t="s">
        <v>196</v>
      </c>
      <c r="E209" s="226" t="s">
        <v>1</v>
      </c>
      <c r="F209" s="227" t="s">
        <v>1014</v>
      </c>
      <c r="H209" s="228">
        <v>49.927999999999997</v>
      </c>
      <c r="I209" s="229"/>
      <c r="L209" s="225"/>
      <c r="M209" s="230"/>
      <c r="N209" s="231"/>
      <c r="O209" s="231"/>
      <c r="P209" s="231"/>
      <c r="Q209" s="231"/>
      <c r="R209" s="231"/>
      <c r="S209" s="231"/>
      <c r="T209" s="232"/>
      <c r="AT209" s="226" t="s">
        <v>196</v>
      </c>
      <c r="AU209" s="226" t="s">
        <v>88</v>
      </c>
      <c r="AV209" s="16" t="s">
        <v>102</v>
      </c>
      <c r="AW209" s="16" t="s">
        <v>36</v>
      </c>
      <c r="AX209" s="16" t="s">
        <v>79</v>
      </c>
      <c r="AY209" s="226" t="s">
        <v>184</v>
      </c>
    </row>
    <row r="210" spans="1:65" s="13" customFormat="1" ht="11.25">
      <c r="B210" s="184"/>
      <c r="D210" s="180" t="s">
        <v>196</v>
      </c>
      <c r="E210" s="185" t="s">
        <v>1</v>
      </c>
      <c r="F210" s="186" t="s">
        <v>1033</v>
      </c>
      <c r="H210" s="187">
        <v>4.9927999999999999</v>
      </c>
      <c r="I210" s="188"/>
      <c r="L210" s="184"/>
      <c r="M210" s="189"/>
      <c r="N210" s="190"/>
      <c r="O210" s="190"/>
      <c r="P210" s="190"/>
      <c r="Q210" s="190"/>
      <c r="R210" s="190"/>
      <c r="S210" s="190"/>
      <c r="T210" s="191"/>
      <c r="AT210" s="185" t="s">
        <v>196</v>
      </c>
      <c r="AU210" s="185" t="s">
        <v>88</v>
      </c>
      <c r="AV210" s="13" t="s">
        <v>88</v>
      </c>
      <c r="AW210" s="13" t="s">
        <v>36</v>
      </c>
      <c r="AX210" s="13" t="s">
        <v>86</v>
      </c>
      <c r="AY210" s="185" t="s">
        <v>184</v>
      </c>
    </row>
    <row r="211" spans="1:65" s="2" customFormat="1" ht="14.45" customHeight="1">
      <c r="A211" s="33"/>
      <c r="B211" s="166"/>
      <c r="C211" s="167" t="s">
        <v>320</v>
      </c>
      <c r="D211" s="167" t="s">
        <v>187</v>
      </c>
      <c r="E211" s="168" t="s">
        <v>1034</v>
      </c>
      <c r="F211" s="169" t="s">
        <v>1035</v>
      </c>
      <c r="G211" s="170" t="s">
        <v>200</v>
      </c>
      <c r="H211" s="171">
        <v>46.774999999999999</v>
      </c>
      <c r="I211" s="172"/>
      <c r="J211" s="173">
        <f>ROUND(I211*H211,2)</f>
        <v>0</v>
      </c>
      <c r="K211" s="169" t="s">
        <v>925</v>
      </c>
      <c r="L211" s="34"/>
      <c r="M211" s="174" t="s">
        <v>1</v>
      </c>
      <c r="N211" s="175" t="s">
        <v>44</v>
      </c>
      <c r="O211" s="59"/>
      <c r="P211" s="176">
        <f>O211*H211</f>
        <v>0</v>
      </c>
      <c r="Q211" s="176">
        <v>3.5599999999999998E-3</v>
      </c>
      <c r="R211" s="176">
        <f>Q211*H211</f>
        <v>0.16651899999999997</v>
      </c>
      <c r="S211" s="176">
        <v>0</v>
      </c>
      <c r="T211" s="177">
        <f>S211*H211</f>
        <v>0</v>
      </c>
      <c r="U211" s="33"/>
      <c r="V211" s="33"/>
      <c r="W211" s="33"/>
      <c r="X211" s="33"/>
      <c r="Y211" s="33"/>
      <c r="Z211" s="33"/>
      <c r="AA211" s="33"/>
      <c r="AB211" s="33"/>
      <c r="AC211" s="33"/>
      <c r="AD211" s="33"/>
      <c r="AE211" s="33"/>
      <c r="AR211" s="178" t="s">
        <v>192</v>
      </c>
      <c r="AT211" s="178" t="s">
        <v>187</v>
      </c>
      <c r="AU211" s="178" t="s">
        <v>88</v>
      </c>
      <c r="AY211" s="18" t="s">
        <v>184</v>
      </c>
      <c r="BE211" s="179">
        <f>IF(N211="základní",J211,0)</f>
        <v>0</v>
      </c>
      <c r="BF211" s="179">
        <f>IF(N211="snížená",J211,0)</f>
        <v>0</v>
      </c>
      <c r="BG211" s="179">
        <f>IF(N211="zákl. přenesená",J211,0)</f>
        <v>0</v>
      </c>
      <c r="BH211" s="179">
        <f>IF(N211="sníž. přenesená",J211,0)</f>
        <v>0</v>
      </c>
      <c r="BI211" s="179">
        <f>IF(N211="nulová",J211,0)</f>
        <v>0</v>
      </c>
      <c r="BJ211" s="18" t="s">
        <v>86</v>
      </c>
      <c r="BK211" s="179">
        <f>ROUND(I211*H211,2)</f>
        <v>0</v>
      </c>
      <c r="BL211" s="18" t="s">
        <v>192</v>
      </c>
      <c r="BM211" s="178" t="s">
        <v>1036</v>
      </c>
    </row>
    <row r="212" spans="1:65" s="13" customFormat="1" ht="11.25">
      <c r="B212" s="184"/>
      <c r="D212" s="180" t="s">
        <v>196</v>
      </c>
      <c r="E212" s="185" t="s">
        <v>1</v>
      </c>
      <c r="F212" s="186" t="s">
        <v>1022</v>
      </c>
      <c r="H212" s="187">
        <v>8.26</v>
      </c>
      <c r="I212" s="188"/>
      <c r="L212" s="184"/>
      <c r="M212" s="189"/>
      <c r="N212" s="190"/>
      <c r="O212" s="190"/>
      <c r="P212" s="190"/>
      <c r="Q212" s="190"/>
      <c r="R212" s="190"/>
      <c r="S212" s="190"/>
      <c r="T212" s="191"/>
      <c r="AT212" s="185" t="s">
        <v>196</v>
      </c>
      <c r="AU212" s="185" t="s">
        <v>88</v>
      </c>
      <c r="AV212" s="13" t="s">
        <v>88</v>
      </c>
      <c r="AW212" s="13" t="s">
        <v>36</v>
      </c>
      <c r="AX212" s="13" t="s">
        <v>79</v>
      </c>
      <c r="AY212" s="185" t="s">
        <v>184</v>
      </c>
    </row>
    <row r="213" spans="1:65" s="13" customFormat="1" ht="11.25">
      <c r="B213" s="184"/>
      <c r="D213" s="180" t="s">
        <v>196</v>
      </c>
      <c r="E213" s="185" t="s">
        <v>1</v>
      </c>
      <c r="F213" s="186" t="s">
        <v>1023</v>
      </c>
      <c r="H213" s="187">
        <v>15.375</v>
      </c>
      <c r="I213" s="188"/>
      <c r="L213" s="184"/>
      <c r="M213" s="189"/>
      <c r="N213" s="190"/>
      <c r="O213" s="190"/>
      <c r="P213" s="190"/>
      <c r="Q213" s="190"/>
      <c r="R213" s="190"/>
      <c r="S213" s="190"/>
      <c r="T213" s="191"/>
      <c r="AT213" s="185" t="s">
        <v>196</v>
      </c>
      <c r="AU213" s="185" t="s">
        <v>88</v>
      </c>
      <c r="AV213" s="13" t="s">
        <v>88</v>
      </c>
      <c r="AW213" s="13" t="s">
        <v>36</v>
      </c>
      <c r="AX213" s="13" t="s">
        <v>79</v>
      </c>
      <c r="AY213" s="185" t="s">
        <v>184</v>
      </c>
    </row>
    <row r="214" spans="1:65" s="13" customFormat="1" ht="11.25">
      <c r="B214" s="184"/>
      <c r="D214" s="180" t="s">
        <v>196</v>
      </c>
      <c r="E214" s="185" t="s">
        <v>1</v>
      </c>
      <c r="F214" s="186" t="s">
        <v>1024</v>
      </c>
      <c r="H214" s="187">
        <v>23.14</v>
      </c>
      <c r="I214" s="188"/>
      <c r="L214" s="184"/>
      <c r="M214" s="189"/>
      <c r="N214" s="190"/>
      <c r="O214" s="190"/>
      <c r="P214" s="190"/>
      <c r="Q214" s="190"/>
      <c r="R214" s="190"/>
      <c r="S214" s="190"/>
      <c r="T214" s="191"/>
      <c r="AT214" s="185" t="s">
        <v>196</v>
      </c>
      <c r="AU214" s="185" t="s">
        <v>88</v>
      </c>
      <c r="AV214" s="13" t="s">
        <v>88</v>
      </c>
      <c r="AW214" s="13" t="s">
        <v>36</v>
      </c>
      <c r="AX214" s="13" t="s">
        <v>79</v>
      </c>
      <c r="AY214" s="185" t="s">
        <v>184</v>
      </c>
    </row>
    <row r="215" spans="1:65" s="14" customFormat="1" ht="11.25">
      <c r="B215" s="192"/>
      <c r="D215" s="180" t="s">
        <v>196</v>
      </c>
      <c r="E215" s="193" t="s">
        <v>1</v>
      </c>
      <c r="F215" s="194" t="s">
        <v>212</v>
      </c>
      <c r="H215" s="195">
        <v>46.774999999999999</v>
      </c>
      <c r="I215" s="196"/>
      <c r="L215" s="192"/>
      <c r="M215" s="197"/>
      <c r="N215" s="198"/>
      <c r="O215" s="198"/>
      <c r="P215" s="198"/>
      <c r="Q215" s="198"/>
      <c r="R215" s="198"/>
      <c r="S215" s="198"/>
      <c r="T215" s="199"/>
      <c r="AT215" s="193" t="s">
        <v>196</v>
      </c>
      <c r="AU215" s="193" t="s">
        <v>88</v>
      </c>
      <c r="AV215" s="14" t="s">
        <v>192</v>
      </c>
      <c r="AW215" s="14" t="s">
        <v>36</v>
      </c>
      <c r="AX215" s="14" t="s">
        <v>86</v>
      </c>
      <c r="AY215" s="193" t="s">
        <v>184</v>
      </c>
    </row>
    <row r="216" spans="1:65" s="2" customFormat="1" ht="24.2" customHeight="1">
      <c r="A216" s="33"/>
      <c r="B216" s="166"/>
      <c r="C216" s="167" t="s">
        <v>324</v>
      </c>
      <c r="D216" s="167" t="s">
        <v>187</v>
      </c>
      <c r="E216" s="168" t="s">
        <v>1037</v>
      </c>
      <c r="F216" s="169" t="s">
        <v>1038</v>
      </c>
      <c r="G216" s="170" t="s">
        <v>200</v>
      </c>
      <c r="H216" s="171">
        <v>17.2</v>
      </c>
      <c r="I216" s="172"/>
      <c r="J216" s="173">
        <f>ROUND(I216*H216,2)</f>
        <v>0</v>
      </c>
      <c r="K216" s="169" t="s">
        <v>925</v>
      </c>
      <c r="L216" s="34"/>
      <c r="M216" s="174" t="s">
        <v>1</v>
      </c>
      <c r="N216" s="175" t="s">
        <v>44</v>
      </c>
      <c r="O216" s="59"/>
      <c r="P216" s="176">
        <f>O216*H216</f>
        <v>0</v>
      </c>
      <c r="Q216" s="176">
        <v>3.5599999999999998E-3</v>
      </c>
      <c r="R216" s="176">
        <f>Q216*H216</f>
        <v>6.1231999999999995E-2</v>
      </c>
      <c r="S216" s="176">
        <v>0</v>
      </c>
      <c r="T216" s="177">
        <f>S216*H216</f>
        <v>0</v>
      </c>
      <c r="U216" s="33"/>
      <c r="V216" s="33"/>
      <c r="W216" s="33"/>
      <c r="X216" s="33"/>
      <c r="Y216" s="33"/>
      <c r="Z216" s="33"/>
      <c r="AA216" s="33"/>
      <c r="AB216" s="33"/>
      <c r="AC216" s="33"/>
      <c r="AD216" s="33"/>
      <c r="AE216" s="33"/>
      <c r="AR216" s="178" t="s">
        <v>192</v>
      </c>
      <c r="AT216" s="178" t="s">
        <v>187</v>
      </c>
      <c r="AU216" s="178" t="s">
        <v>88</v>
      </c>
      <c r="AY216" s="18" t="s">
        <v>184</v>
      </c>
      <c r="BE216" s="179">
        <f>IF(N216="základní",J216,0)</f>
        <v>0</v>
      </c>
      <c r="BF216" s="179">
        <f>IF(N216="snížená",J216,0)</f>
        <v>0</v>
      </c>
      <c r="BG216" s="179">
        <f>IF(N216="zákl. přenesená",J216,0)</f>
        <v>0</v>
      </c>
      <c r="BH216" s="179">
        <f>IF(N216="sníž. přenesená",J216,0)</f>
        <v>0</v>
      </c>
      <c r="BI216" s="179">
        <f>IF(N216="nulová",J216,0)</f>
        <v>0</v>
      </c>
      <c r="BJ216" s="18" t="s">
        <v>86</v>
      </c>
      <c r="BK216" s="179">
        <f>ROUND(I216*H216,2)</f>
        <v>0</v>
      </c>
      <c r="BL216" s="18" t="s">
        <v>192</v>
      </c>
      <c r="BM216" s="178" t="s">
        <v>1039</v>
      </c>
    </row>
    <row r="217" spans="1:65" s="13" customFormat="1" ht="11.25">
      <c r="B217" s="184"/>
      <c r="D217" s="180" t="s">
        <v>196</v>
      </c>
      <c r="E217" s="185" t="s">
        <v>1</v>
      </c>
      <c r="F217" s="186" t="s">
        <v>1040</v>
      </c>
      <c r="H217" s="187">
        <v>17.2</v>
      </c>
      <c r="I217" s="188"/>
      <c r="L217" s="184"/>
      <c r="M217" s="189"/>
      <c r="N217" s="190"/>
      <c r="O217" s="190"/>
      <c r="P217" s="190"/>
      <c r="Q217" s="190"/>
      <c r="R217" s="190"/>
      <c r="S217" s="190"/>
      <c r="T217" s="191"/>
      <c r="AT217" s="185" t="s">
        <v>196</v>
      </c>
      <c r="AU217" s="185" t="s">
        <v>88</v>
      </c>
      <c r="AV217" s="13" t="s">
        <v>88</v>
      </c>
      <c r="AW217" s="13" t="s">
        <v>36</v>
      </c>
      <c r="AX217" s="13" t="s">
        <v>86</v>
      </c>
      <c r="AY217" s="185" t="s">
        <v>184</v>
      </c>
    </row>
    <row r="218" spans="1:65" s="2" customFormat="1" ht="24.2" customHeight="1">
      <c r="A218" s="33"/>
      <c r="B218" s="166"/>
      <c r="C218" s="167" t="s">
        <v>331</v>
      </c>
      <c r="D218" s="167" t="s">
        <v>187</v>
      </c>
      <c r="E218" s="168" t="s">
        <v>1041</v>
      </c>
      <c r="F218" s="169" t="s">
        <v>1042</v>
      </c>
      <c r="G218" s="170" t="s">
        <v>200</v>
      </c>
      <c r="H218" s="171">
        <v>11.391</v>
      </c>
      <c r="I218" s="172"/>
      <c r="J218" s="173">
        <f>ROUND(I218*H218,2)</f>
        <v>0</v>
      </c>
      <c r="K218" s="169" t="s">
        <v>925</v>
      </c>
      <c r="L218" s="34"/>
      <c r="M218" s="174" t="s">
        <v>1</v>
      </c>
      <c r="N218" s="175" t="s">
        <v>44</v>
      </c>
      <c r="O218" s="59"/>
      <c r="P218" s="176">
        <f>O218*H218</f>
        <v>0</v>
      </c>
      <c r="Q218" s="176">
        <v>1.58E-3</v>
      </c>
      <c r="R218" s="176">
        <f>Q218*H218</f>
        <v>1.7997780000000001E-2</v>
      </c>
      <c r="S218" s="176">
        <v>0</v>
      </c>
      <c r="T218" s="177">
        <f>S218*H218</f>
        <v>0</v>
      </c>
      <c r="U218" s="33"/>
      <c r="V218" s="33"/>
      <c r="W218" s="33"/>
      <c r="X218" s="33"/>
      <c r="Y218" s="33"/>
      <c r="Z218" s="33"/>
      <c r="AA218" s="33"/>
      <c r="AB218" s="33"/>
      <c r="AC218" s="33"/>
      <c r="AD218" s="33"/>
      <c r="AE218" s="33"/>
      <c r="AR218" s="178" t="s">
        <v>192</v>
      </c>
      <c r="AT218" s="178" t="s">
        <v>187</v>
      </c>
      <c r="AU218" s="178" t="s">
        <v>88</v>
      </c>
      <c r="AY218" s="18" t="s">
        <v>184</v>
      </c>
      <c r="BE218" s="179">
        <f>IF(N218="základní",J218,0)</f>
        <v>0</v>
      </c>
      <c r="BF218" s="179">
        <f>IF(N218="snížená",J218,0)</f>
        <v>0</v>
      </c>
      <c r="BG218" s="179">
        <f>IF(N218="zákl. přenesená",J218,0)</f>
        <v>0</v>
      </c>
      <c r="BH218" s="179">
        <f>IF(N218="sníž. přenesená",J218,0)</f>
        <v>0</v>
      </c>
      <c r="BI218" s="179">
        <f>IF(N218="nulová",J218,0)</f>
        <v>0</v>
      </c>
      <c r="BJ218" s="18" t="s">
        <v>86</v>
      </c>
      <c r="BK218" s="179">
        <f>ROUND(I218*H218,2)</f>
        <v>0</v>
      </c>
      <c r="BL218" s="18" t="s">
        <v>192</v>
      </c>
      <c r="BM218" s="178" t="s">
        <v>1043</v>
      </c>
    </row>
    <row r="219" spans="1:65" s="13" customFormat="1" ht="11.25">
      <c r="B219" s="184"/>
      <c r="D219" s="180" t="s">
        <v>196</v>
      </c>
      <c r="E219" s="185" t="s">
        <v>1</v>
      </c>
      <c r="F219" s="186" t="s">
        <v>1044</v>
      </c>
      <c r="H219" s="187">
        <v>11.391</v>
      </c>
      <c r="I219" s="188"/>
      <c r="L219" s="184"/>
      <c r="M219" s="189"/>
      <c r="N219" s="190"/>
      <c r="O219" s="190"/>
      <c r="P219" s="190"/>
      <c r="Q219" s="190"/>
      <c r="R219" s="190"/>
      <c r="S219" s="190"/>
      <c r="T219" s="191"/>
      <c r="AT219" s="185" t="s">
        <v>196</v>
      </c>
      <c r="AU219" s="185" t="s">
        <v>88</v>
      </c>
      <c r="AV219" s="13" t="s">
        <v>88</v>
      </c>
      <c r="AW219" s="13" t="s">
        <v>36</v>
      </c>
      <c r="AX219" s="13" t="s">
        <v>86</v>
      </c>
      <c r="AY219" s="185" t="s">
        <v>184</v>
      </c>
    </row>
    <row r="220" spans="1:65" s="12" customFormat="1" ht="22.9" customHeight="1">
      <c r="B220" s="153"/>
      <c r="D220" s="154" t="s">
        <v>78</v>
      </c>
      <c r="E220" s="164" t="s">
        <v>1045</v>
      </c>
      <c r="F220" s="164" t="s">
        <v>1046</v>
      </c>
      <c r="I220" s="156"/>
      <c r="J220" s="165">
        <f>BK220</f>
        <v>0</v>
      </c>
      <c r="L220" s="153"/>
      <c r="M220" s="158"/>
      <c r="N220" s="159"/>
      <c r="O220" s="159"/>
      <c r="P220" s="160">
        <f>SUM(P221:P222)</f>
        <v>0</v>
      </c>
      <c r="Q220" s="159"/>
      <c r="R220" s="160">
        <f>SUM(R221:R222)</f>
        <v>0</v>
      </c>
      <c r="S220" s="159"/>
      <c r="T220" s="161">
        <f>SUM(T221:T222)</f>
        <v>0</v>
      </c>
      <c r="AR220" s="154" t="s">
        <v>86</v>
      </c>
      <c r="AT220" s="162" t="s">
        <v>78</v>
      </c>
      <c r="AU220" s="162" t="s">
        <v>86</v>
      </c>
      <c r="AY220" s="154" t="s">
        <v>184</v>
      </c>
      <c r="BK220" s="163">
        <f>SUM(BK221:BK222)</f>
        <v>0</v>
      </c>
    </row>
    <row r="221" spans="1:65" s="2" customFormat="1" ht="24.2" customHeight="1">
      <c r="A221" s="33"/>
      <c r="B221" s="166"/>
      <c r="C221" s="167" t="s">
        <v>335</v>
      </c>
      <c r="D221" s="167" t="s">
        <v>187</v>
      </c>
      <c r="E221" s="168" t="s">
        <v>1047</v>
      </c>
      <c r="F221" s="169" t="s">
        <v>1048</v>
      </c>
      <c r="G221" s="170" t="s">
        <v>216</v>
      </c>
      <c r="H221" s="171">
        <v>55.543999999999997</v>
      </c>
      <c r="I221" s="172"/>
      <c r="J221" s="173">
        <f>ROUND(I221*H221,2)</f>
        <v>0</v>
      </c>
      <c r="K221" s="169" t="s">
        <v>925</v>
      </c>
      <c r="L221" s="34"/>
      <c r="M221" s="174" t="s">
        <v>1</v>
      </c>
      <c r="N221" s="175" t="s">
        <v>44</v>
      </c>
      <c r="O221" s="59"/>
      <c r="P221" s="176">
        <f>O221*H221</f>
        <v>0</v>
      </c>
      <c r="Q221" s="176">
        <v>0</v>
      </c>
      <c r="R221" s="176">
        <f>Q221*H221</f>
        <v>0</v>
      </c>
      <c r="S221" s="176">
        <v>0</v>
      </c>
      <c r="T221" s="177">
        <f>S221*H221</f>
        <v>0</v>
      </c>
      <c r="U221" s="33"/>
      <c r="V221" s="33"/>
      <c r="W221" s="33"/>
      <c r="X221" s="33"/>
      <c r="Y221" s="33"/>
      <c r="Z221" s="33"/>
      <c r="AA221" s="33"/>
      <c r="AB221" s="33"/>
      <c r="AC221" s="33"/>
      <c r="AD221" s="33"/>
      <c r="AE221" s="33"/>
      <c r="AR221" s="178" t="s">
        <v>192</v>
      </c>
      <c r="AT221" s="178" t="s">
        <v>187</v>
      </c>
      <c r="AU221" s="178" t="s">
        <v>88</v>
      </c>
      <c r="AY221" s="18" t="s">
        <v>184</v>
      </c>
      <c r="BE221" s="179">
        <f>IF(N221="základní",J221,0)</f>
        <v>0</v>
      </c>
      <c r="BF221" s="179">
        <f>IF(N221="snížená",J221,0)</f>
        <v>0</v>
      </c>
      <c r="BG221" s="179">
        <f>IF(N221="zákl. přenesená",J221,0)</f>
        <v>0</v>
      </c>
      <c r="BH221" s="179">
        <f>IF(N221="sníž. přenesená",J221,0)</f>
        <v>0</v>
      </c>
      <c r="BI221" s="179">
        <f>IF(N221="nulová",J221,0)</f>
        <v>0</v>
      </c>
      <c r="BJ221" s="18" t="s">
        <v>86</v>
      </c>
      <c r="BK221" s="179">
        <f>ROUND(I221*H221,2)</f>
        <v>0</v>
      </c>
      <c r="BL221" s="18" t="s">
        <v>192</v>
      </c>
      <c r="BM221" s="178" t="s">
        <v>1049</v>
      </c>
    </row>
    <row r="222" spans="1:65" s="13" customFormat="1" ht="11.25">
      <c r="B222" s="184"/>
      <c r="D222" s="180" t="s">
        <v>196</v>
      </c>
      <c r="E222" s="185" t="s">
        <v>1</v>
      </c>
      <c r="F222" s="186" t="s">
        <v>1050</v>
      </c>
      <c r="H222" s="187">
        <v>55.544400000000003</v>
      </c>
      <c r="I222" s="188"/>
      <c r="L222" s="184"/>
      <c r="M222" s="189"/>
      <c r="N222" s="190"/>
      <c r="O222" s="190"/>
      <c r="P222" s="190"/>
      <c r="Q222" s="190"/>
      <c r="R222" s="190"/>
      <c r="S222" s="190"/>
      <c r="T222" s="191"/>
      <c r="AT222" s="185" t="s">
        <v>196</v>
      </c>
      <c r="AU222" s="185" t="s">
        <v>88</v>
      </c>
      <c r="AV222" s="13" t="s">
        <v>88</v>
      </c>
      <c r="AW222" s="13" t="s">
        <v>36</v>
      </c>
      <c r="AX222" s="13" t="s">
        <v>86</v>
      </c>
      <c r="AY222" s="185" t="s">
        <v>184</v>
      </c>
    </row>
    <row r="223" spans="1:65" s="12" customFormat="1" ht="22.9" customHeight="1">
      <c r="B223" s="153"/>
      <c r="D223" s="154" t="s">
        <v>78</v>
      </c>
      <c r="E223" s="164" t="s">
        <v>1051</v>
      </c>
      <c r="F223" s="164" t="s">
        <v>1052</v>
      </c>
      <c r="I223" s="156"/>
      <c r="J223" s="165">
        <f>BK223</f>
        <v>0</v>
      </c>
      <c r="L223" s="153"/>
      <c r="M223" s="158"/>
      <c r="N223" s="159"/>
      <c r="O223" s="159"/>
      <c r="P223" s="160">
        <f>P224</f>
        <v>0</v>
      </c>
      <c r="Q223" s="159"/>
      <c r="R223" s="160">
        <f>R224</f>
        <v>0</v>
      </c>
      <c r="S223" s="159"/>
      <c r="T223" s="161">
        <f>T224</f>
        <v>0</v>
      </c>
      <c r="AR223" s="154" t="s">
        <v>86</v>
      </c>
      <c r="AT223" s="162" t="s">
        <v>78</v>
      </c>
      <c r="AU223" s="162" t="s">
        <v>86</v>
      </c>
      <c r="AY223" s="154" t="s">
        <v>184</v>
      </c>
      <c r="BK223" s="163">
        <f>BK224</f>
        <v>0</v>
      </c>
    </row>
    <row r="224" spans="1:65" s="2" customFormat="1" ht="24.2" customHeight="1">
      <c r="A224" s="33"/>
      <c r="B224" s="166"/>
      <c r="C224" s="167" t="s">
        <v>340</v>
      </c>
      <c r="D224" s="167" t="s">
        <v>187</v>
      </c>
      <c r="E224" s="168" t="s">
        <v>1053</v>
      </c>
      <c r="F224" s="169" t="s">
        <v>1054</v>
      </c>
      <c r="G224" s="170" t="s">
        <v>216</v>
      </c>
      <c r="H224" s="171">
        <v>82.706999999999994</v>
      </c>
      <c r="I224" s="172"/>
      <c r="J224" s="173">
        <f>ROUND(I224*H224,2)</f>
        <v>0</v>
      </c>
      <c r="K224" s="169" t="s">
        <v>925</v>
      </c>
      <c r="L224" s="34"/>
      <c r="M224" s="174" t="s">
        <v>1</v>
      </c>
      <c r="N224" s="175" t="s">
        <v>44</v>
      </c>
      <c r="O224" s="59"/>
      <c r="P224" s="176">
        <f>O224*H224</f>
        <v>0</v>
      </c>
      <c r="Q224" s="176">
        <v>0</v>
      </c>
      <c r="R224" s="176">
        <f>Q224*H224</f>
        <v>0</v>
      </c>
      <c r="S224" s="176">
        <v>0</v>
      </c>
      <c r="T224" s="177">
        <f>S224*H224</f>
        <v>0</v>
      </c>
      <c r="U224" s="33"/>
      <c r="V224" s="33"/>
      <c r="W224" s="33"/>
      <c r="X224" s="33"/>
      <c r="Y224" s="33"/>
      <c r="Z224" s="33"/>
      <c r="AA224" s="33"/>
      <c r="AB224" s="33"/>
      <c r="AC224" s="33"/>
      <c r="AD224" s="33"/>
      <c r="AE224" s="33"/>
      <c r="AR224" s="178" t="s">
        <v>192</v>
      </c>
      <c r="AT224" s="178" t="s">
        <v>187</v>
      </c>
      <c r="AU224" s="178" t="s">
        <v>88</v>
      </c>
      <c r="AY224" s="18" t="s">
        <v>184</v>
      </c>
      <c r="BE224" s="179">
        <f>IF(N224="základní",J224,0)</f>
        <v>0</v>
      </c>
      <c r="BF224" s="179">
        <f>IF(N224="snížená",J224,0)</f>
        <v>0</v>
      </c>
      <c r="BG224" s="179">
        <f>IF(N224="zákl. přenesená",J224,0)</f>
        <v>0</v>
      </c>
      <c r="BH224" s="179">
        <f>IF(N224="sníž. přenesená",J224,0)</f>
        <v>0</v>
      </c>
      <c r="BI224" s="179">
        <f>IF(N224="nulová",J224,0)</f>
        <v>0</v>
      </c>
      <c r="BJ224" s="18" t="s">
        <v>86</v>
      </c>
      <c r="BK224" s="179">
        <f>ROUND(I224*H224,2)</f>
        <v>0</v>
      </c>
      <c r="BL224" s="18" t="s">
        <v>192</v>
      </c>
      <c r="BM224" s="178" t="s">
        <v>1055</v>
      </c>
    </row>
    <row r="225" spans="1:65" s="12" customFormat="1" ht="25.9" customHeight="1">
      <c r="B225" s="153"/>
      <c r="D225" s="154" t="s">
        <v>78</v>
      </c>
      <c r="E225" s="155" t="s">
        <v>1056</v>
      </c>
      <c r="F225" s="155" t="s">
        <v>1057</v>
      </c>
      <c r="I225" s="156"/>
      <c r="J225" s="157">
        <f>BK225</f>
        <v>0</v>
      </c>
      <c r="L225" s="153"/>
      <c r="M225" s="158"/>
      <c r="N225" s="159"/>
      <c r="O225" s="159"/>
      <c r="P225" s="160">
        <f>P226</f>
        <v>0</v>
      </c>
      <c r="Q225" s="159"/>
      <c r="R225" s="160">
        <f>R226</f>
        <v>7.3807999999999999E-2</v>
      </c>
      <c r="S225" s="159"/>
      <c r="T225" s="161">
        <f>T226</f>
        <v>0</v>
      </c>
      <c r="AR225" s="154" t="s">
        <v>88</v>
      </c>
      <c r="AT225" s="162" t="s">
        <v>78</v>
      </c>
      <c r="AU225" s="162" t="s">
        <v>79</v>
      </c>
      <c r="AY225" s="154" t="s">
        <v>184</v>
      </c>
      <c r="BK225" s="163">
        <f>BK226</f>
        <v>0</v>
      </c>
    </row>
    <row r="226" spans="1:65" s="12" customFormat="1" ht="22.9" customHeight="1">
      <c r="B226" s="153"/>
      <c r="D226" s="154" t="s">
        <v>78</v>
      </c>
      <c r="E226" s="164" t="s">
        <v>1058</v>
      </c>
      <c r="F226" s="164" t="s">
        <v>1059</v>
      </c>
      <c r="I226" s="156"/>
      <c r="J226" s="165">
        <f>BK226</f>
        <v>0</v>
      </c>
      <c r="L226" s="153"/>
      <c r="M226" s="158"/>
      <c r="N226" s="159"/>
      <c r="O226" s="159"/>
      <c r="P226" s="160">
        <f>SUM(P227:P243)</f>
        <v>0</v>
      </c>
      <c r="Q226" s="159"/>
      <c r="R226" s="160">
        <f>SUM(R227:R243)</f>
        <v>7.3807999999999999E-2</v>
      </c>
      <c r="S226" s="159"/>
      <c r="T226" s="161">
        <f>SUM(T227:T243)</f>
        <v>0</v>
      </c>
      <c r="AR226" s="154" t="s">
        <v>88</v>
      </c>
      <c r="AT226" s="162" t="s">
        <v>78</v>
      </c>
      <c r="AU226" s="162" t="s">
        <v>86</v>
      </c>
      <c r="AY226" s="154" t="s">
        <v>184</v>
      </c>
      <c r="BK226" s="163">
        <f>SUM(BK227:BK243)</f>
        <v>0</v>
      </c>
    </row>
    <row r="227" spans="1:65" s="2" customFormat="1" ht="14.45" customHeight="1">
      <c r="A227" s="33"/>
      <c r="B227" s="166"/>
      <c r="C227" s="167" t="s">
        <v>347</v>
      </c>
      <c r="D227" s="167" t="s">
        <v>187</v>
      </c>
      <c r="E227" s="168" t="s">
        <v>1060</v>
      </c>
      <c r="F227" s="169" t="s">
        <v>1061</v>
      </c>
      <c r="G227" s="170" t="s">
        <v>200</v>
      </c>
      <c r="H227" s="171">
        <v>49.927999999999997</v>
      </c>
      <c r="I227" s="172"/>
      <c r="J227" s="173">
        <f>ROUND(I227*H227,2)</f>
        <v>0</v>
      </c>
      <c r="K227" s="169" t="s">
        <v>1</v>
      </c>
      <c r="L227" s="34"/>
      <c r="M227" s="174" t="s">
        <v>1</v>
      </c>
      <c r="N227" s="175" t="s">
        <v>44</v>
      </c>
      <c r="O227" s="59"/>
      <c r="P227" s="176">
        <f>O227*H227</f>
        <v>0</v>
      </c>
      <c r="Q227" s="176">
        <v>0</v>
      </c>
      <c r="R227" s="176">
        <f>Q227*H227</f>
        <v>0</v>
      </c>
      <c r="S227" s="176">
        <v>0</v>
      </c>
      <c r="T227" s="177">
        <f>S227*H227</f>
        <v>0</v>
      </c>
      <c r="U227" s="33"/>
      <c r="V227" s="33"/>
      <c r="W227" s="33"/>
      <c r="X227" s="33"/>
      <c r="Y227" s="33"/>
      <c r="Z227" s="33"/>
      <c r="AA227" s="33"/>
      <c r="AB227" s="33"/>
      <c r="AC227" s="33"/>
      <c r="AD227" s="33"/>
      <c r="AE227" s="33"/>
      <c r="AR227" s="178" t="s">
        <v>274</v>
      </c>
      <c r="AT227" s="178" t="s">
        <v>187</v>
      </c>
      <c r="AU227" s="178" t="s">
        <v>88</v>
      </c>
      <c r="AY227" s="18" t="s">
        <v>184</v>
      </c>
      <c r="BE227" s="179">
        <f>IF(N227="základní",J227,0)</f>
        <v>0</v>
      </c>
      <c r="BF227" s="179">
        <f>IF(N227="snížená",J227,0)</f>
        <v>0</v>
      </c>
      <c r="BG227" s="179">
        <f>IF(N227="zákl. přenesená",J227,0)</f>
        <v>0</v>
      </c>
      <c r="BH227" s="179">
        <f>IF(N227="sníž. přenesená",J227,0)</f>
        <v>0</v>
      </c>
      <c r="BI227" s="179">
        <f>IF(N227="nulová",J227,0)</f>
        <v>0</v>
      </c>
      <c r="BJ227" s="18" t="s">
        <v>86</v>
      </c>
      <c r="BK227" s="179">
        <f>ROUND(I227*H227,2)</f>
        <v>0</v>
      </c>
      <c r="BL227" s="18" t="s">
        <v>274</v>
      </c>
      <c r="BM227" s="178" t="s">
        <v>1062</v>
      </c>
    </row>
    <row r="228" spans="1:65" s="13" customFormat="1" ht="11.25">
      <c r="B228" s="184"/>
      <c r="D228" s="180" t="s">
        <v>196</v>
      </c>
      <c r="E228" s="185" t="s">
        <v>1</v>
      </c>
      <c r="F228" s="186" t="s">
        <v>1063</v>
      </c>
      <c r="H228" s="187">
        <v>29.76</v>
      </c>
      <c r="I228" s="188"/>
      <c r="L228" s="184"/>
      <c r="M228" s="189"/>
      <c r="N228" s="190"/>
      <c r="O228" s="190"/>
      <c r="P228" s="190"/>
      <c r="Q228" s="190"/>
      <c r="R228" s="190"/>
      <c r="S228" s="190"/>
      <c r="T228" s="191"/>
      <c r="AT228" s="185" t="s">
        <v>196</v>
      </c>
      <c r="AU228" s="185" t="s">
        <v>88</v>
      </c>
      <c r="AV228" s="13" t="s">
        <v>88</v>
      </c>
      <c r="AW228" s="13" t="s">
        <v>36</v>
      </c>
      <c r="AX228" s="13" t="s">
        <v>79</v>
      </c>
      <c r="AY228" s="185" t="s">
        <v>184</v>
      </c>
    </row>
    <row r="229" spans="1:65" s="13" customFormat="1" ht="22.5">
      <c r="B229" s="184"/>
      <c r="D229" s="180" t="s">
        <v>196</v>
      </c>
      <c r="E229" s="185" t="s">
        <v>1</v>
      </c>
      <c r="F229" s="186" t="s">
        <v>1064</v>
      </c>
      <c r="H229" s="187">
        <v>15.368</v>
      </c>
      <c r="I229" s="188"/>
      <c r="L229" s="184"/>
      <c r="M229" s="189"/>
      <c r="N229" s="190"/>
      <c r="O229" s="190"/>
      <c r="P229" s="190"/>
      <c r="Q229" s="190"/>
      <c r="R229" s="190"/>
      <c r="S229" s="190"/>
      <c r="T229" s="191"/>
      <c r="AT229" s="185" t="s">
        <v>196</v>
      </c>
      <c r="AU229" s="185" t="s">
        <v>88</v>
      </c>
      <c r="AV229" s="13" t="s">
        <v>88</v>
      </c>
      <c r="AW229" s="13" t="s">
        <v>36</v>
      </c>
      <c r="AX229" s="13" t="s">
        <v>79</v>
      </c>
      <c r="AY229" s="185" t="s">
        <v>184</v>
      </c>
    </row>
    <row r="230" spans="1:65" s="13" customFormat="1" ht="11.25">
      <c r="B230" s="184"/>
      <c r="D230" s="180" t="s">
        <v>196</v>
      </c>
      <c r="E230" s="185" t="s">
        <v>1</v>
      </c>
      <c r="F230" s="186" t="s">
        <v>1065</v>
      </c>
      <c r="H230" s="187">
        <v>4.8</v>
      </c>
      <c r="I230" s="188"/>
      <c r="L230" s="184"/>
      <c r="M230" s="189"/>
      <c r="N230" s="190"/>
      <c r="O230" s="190"/>
      <c r="P230" s="190"/>
      <c r="Q230" s="190"/>
      <c r="R230" s="190"/>
      <c r="S230" s="190"/>
      <c r="T230" s="191"/>
      <c r="AT230" s="185" t="s">
        <v>196</v>
      </c>
      <c r="AU230" s="185" t="s">
        <v>88</v>
      </c>
      <c r="AV230" s="13" t="s">
        <v>88</v>
      </c>
      <c r="AW230" s="13" t="s">
        <v>36</v>
      </c>
      <c r="AX230" s="13" t="s">
        <v>79</v>
      </c>
      <c r="AY230" s="185" t="s">
        <v>184</v>
      </c>
    </row>
    <row r="231" spans="1:65" s="14" customFormat="1" ht="11.25">
      <c r="B231" s="192"/>
      <c r="D231" s="180" t="s">
        <v>196</v>
      </c>
      <c r="E231" s="193" t="s">
        <v>1</v>
      </c>
      <c r="F231" s="194" t="s">
        <v>212</v>
      </c>
      <c r="H231" s="195">
        <v>49.927999999999997</v>
      </c>
      <c r="I231" s="196"/>
      <c r="L231" s="192"/>
      <c r="M231" s="197"/>
      <c r="N231" s="198"/>
      <c r="O231" s="198"/>
      <c r="P231" s="198"/>
      <c r="Q231" s="198"/>
      <c r="R231" s="198"/>
      <c r="S231" s="198"/>
      <c r="T231" s="199"/>
      <c r="AT231" s="193" t="s">
        <v>196</v>
      </c>
      <c r="AU231" s="193" t="s">
        <v>88</v>
      </c>
      <c r="AV231" s="14" t="s">
        <v>192</v>
      </c>
      <c r="AW231" s="14" t="s">
        <v>36</v>
      </c>
      <c r="AX231" s="14" t="s">
        <v>86</v>
      </c>
      <c r="AY231" s="193" t="s">
        <v>184</v>
      </c>
    </row>
    <row r="232" spans="1:65" s="2" customFormat="1" ht="24.2" customHeight="1">
      <c r="A232" s="33"/>
      <c r="B232" s="166"/>
      <c r="C232" s="167" t="s">
        <v>354</v>
      </c>
      <c r="D232" s="167" t="s">
        <v>187</v>
      </c>
      <c r="E232" s="168" t="s">
        <v>1066</v>
      </c>
      <c r="F232" s="169" t="s">
        <v>1067</v>
      </c>
      <c r="G232" s="170" t="s">
        <v>200</v>
      </c>
      <c r="H232" s="171">
        <v>39.457000000000001</v>
      </c>
      <c r="I232" s="172"/>
      <c r="J232" s="173">
        <f>ROUND(I232*H232,2)</f>
        <v>0</v>
      </c>
      <c r="K232" s="169" t="s">
        <v>925</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274</v>
      </c>
      <c r="AT232" s="178" t="s">
        <v>187</v>
      </c>
      <c r="AU232" s="178" t="s">
        <v>88</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274</v>
      </c>
      <c r="BM232" s="178" t="s">
        <v>1068</v>
      </c>
    </row>
    <row r="233" spans="1:65" s="13" customFormat="1" ht="11.25">
      <c r="B233" s="184"/>
      <c r="D233" s="180" t="s">
        <v>196</v>
      </c>
      <c r="E233" s="185" t="s">
        <v>1</v>
      </c>
      <c r="F233" s="186" t="s">
        <v>1069</v>
      </c>
      <c r="H233" s="187">
        <v>39.456800000000001</v>
      </c>
      <c r="I233" s="188"/>
      <c r="L233" s="184"/>
      <c r="M233" s="189"/>
      <c r="N233" s="190"/>
      <c r="O233" s="190"/>
      <c r="P233" s="190"/>
      <c r="Q233" s="190"/>
      <c r="R233" s="190"/>
      <c r="S233" s="190"/>
      <c r="T233" s="191"/>
      <c r="AT233" s="185" t="s">
        <v>196</v>
      </c>
      <c r="AU233" s="185" t="s">
        <v>88</v>
      </c>
      <c r="AV233" s="13" t="s">
        <v>88</v>
      </c>
      <c r="AW233" s="13" t="s">
        <v>36</v>
      </c>
      <c r="AX233" s="13" t="s">
        <v>86</v>
      </c>
      <c r="AY233" s="185" t="s">
        <v>184</v>
      </c>
    </row>
    <row r="234" spans="1:65" s="2" customFormat="1" ht="14.45" customHeight="1">
      <c r="A234" s="33"/>
      <c r="B234" s="166"/>
      <c r="C234" s="200" t="s">
        <v>359</v>
      </c>
      <c r="D234" s="200" t="s">
        <v>213</v>
      </c>
      <c r="E234" s="201" t="s">
        <v>1070</v>
      </c>
      <c r="F234" s="202" t="s">
        <v>1071</v>
      </c>
      <c r="G234" s="203" t="s">
        <v>216</v>
      </c>
      <c r="H234" s="204">
        <v>1.4E-2</v>
      </c>
      <c r="I234" s="205"/>
      <c r="J234" s="206">
        <f>ROUND(I234*H234,2)</f>
        <v>0</v>
      </c>
      <c r="K234" s="202" t="s">
        <v>925</v>
      </c>
      <c r="L234" s="207"/>
      <c r="M234" s="208" t="s">
        <v>1</v>
      </c>
      <c r="N234" s="209" t="s">
        <v>44</v>
      </c>
      <c r="O234" s="59"/>
      <c r="P234" s="176">
        <f>O234*H234</f>
        <v>0</v>
      </c>
      <c r="Q234" s="176">
        <v>1</v>
      </c>
      <c r="R234" s="176">
        <f>Q234*H234</f>
        <v>1.4E-2</v>
      </c>
      <c r="S234" s="176">
        <v>0</v>
      </c>
      <c r="T234" s="177">
        <f>S234*H234</f>
        <v>0</v>
      </c>
      <c r="U234" s="33"/>
      <c r="V234" s="33"/>
      <c r="W234" s="33"/>
      <c r="X234" s="33"/>
      <c r="Y234" s="33"/>
      <c r="Z234" s="33"/>
      <c r="AA234" s="33"/>
      <c r="AB234" s="33"/>
      <c r="AC234" s="33"/>
      <c r="AD234" s="33"/>
      <c r="AE234" s="33"/>
      <c r="AR234" s="178" t="s">
        <v>359</v>
      </c>
      <c r="AT234" s="178" t="s">
        <v>213</v>
      </c>
      <c r="AU234" s="178" t="s">
        <v>88</v>
      </c>
      <c r="AY234" s="18" t="s">
        <v>184</v>
      </c>
      <c r="BE234" s="179">
        <f>IF(N234="základní",J234,0)</f>
        <v>0</v>
      </c>
      <c r="BF234" s="179">
        <f>IF(N234="snížená",J234,0)</f>
        <v>0</v>
      </c>
      <c r="BG234" s="179">
        <f>IF(N234="zákl. přenesená",J234,0)</f>
        <v>0</v>
      </c>
      <c r="BH234" s="179">
        <f>IF(N234="sníž. přenesená",J234,0)</f>
        <v>0</v>
      </c>
      <c r="BI234" s="179">
        <f>IF(N234="nulová",J234,0)</f>
        <v>0</v>
      </c>
      <c r="BJ234" s="18" t="s">
        <v>86</v>
      </c>
      <c r="BK234" s="179">
        <f>ROUND(I234*H234,2)</f>
        <v>0</v>
      </c>
      <c r="BL234" s="18" t="s">
        <v>274</v>
      </c>
      <c r="BM234" s="178" t="s">
        <v>1072</v>
      </c>
    </row>
    <row r="235" spans="1:65" s="13" customFormat="1" ht="11.25">
      <c r="B235" s="184"/>
      <c r="D235" s="180" t="s">
        <v>196</v>
      </c>
      <c r="F235" s="186" t="s">
        <v>1073</v>
      </c>
      <c r="H235" s="187">
        <v>1.4E-2</v>
      </c>
      <c r="I235" s="188"/>
      <c r="L235" s="184"/>
      <c r="M235" s="189"/>
      <c r="N235" s="190"/>
      <c r="O235" s="190"/>
      <c r="P235" s="190"/>
      <c r="Q235" s="190"/>
      <c r="R235" s="190"/>
      <c r="S235" s="190"/>
      <c r="T235" s="191"/>
      <c r="AT235" s="185" t="s">
        <v>196</v>
      </c>
      <c r="AU235" s="185" t="s">
        <v>88</v>
      </c>
      <c r="AV235" s="13" t="s">
        <v>88</v>
      </c>
      <c r="AW235" s="13" t="s">
        <v>3</v>
      </c>
      <c r="AX235" s="13" t="s">
        <v>86</v>
      </c>
      <c r="AY235" s="185" t="s">
        <v>184</v>
      </c>
    </row>
    <row r="236" spans="1:65" s="2" customFormat="1" ht="24.2" customHeight="1">
      <c r="A236" s="33"/>
      <c r="B236" s="166"/>
      <c r="C236" s="167" t="s">
        <v>363</v>
      </c>
      <c r="D236" s="167" t="s">
        <v>187</v>
      </c>
      <c r="E236" s="168" t="s">
        <v>1074</v>
      </c>
      <c r="F236" s="169" t="s">
        <v>1075</v>
      </c>
      <c r="G236" s="170" t="s">
        <v>200</v>
      </c>
      <c r="H236" s="171">
        <v>78.914000000000001</v>
      </c>
      <c r="I236" s="172"/>
      <c r="J236" s="173">
        <f>ROUND(I236*H236,2)</f>
        <v>0</v>
      </c>
      <c r="K236" s="169" t="s">
        <v>925</v>
      </c>
      <c r="L236" s="34"/>
      <c r="M236" s="174" t="s">
        <v>1</v>
      </c>
      <c r="N236" s="175" t="s">
        <v>44</v>
      </c>
      <c r="O236" s="59"/>
      <c r="P236" s="176">
        <f>O236*H236</f>
        <v>0</v>
      </c>
      <c r="Q236" s="176">
        <v>0</v>
      </c>
      <c r="R236" s="176">
        <f>Q236*H236</f>
        <v>0</v>
      </c>
      <c r="S236" s="176">
        <v>0</v>
      </c>
      <c r="T236" s="177">
        <f>S236*H236</f>
        <v>0</v>
      </c>
      <c r="U236" s="33"/>
      <c r="V236" s="33"/>
      <c r="W236" s="33"/>
      <c r="X236" s="33"/>
      <c r="Y236" s="33"/>
      <c r="Z236" s="33"/>
      <c r="AA236" s="33"/>
      <c r="AB236" s="33"/>
      <c r="AC236" s="33"/>
      <c r="AD236" s="33"/>
      <c r="AE236" s="33"/>
      <c r="AR236" s="178" t="s">
        <v>274</v>
      </c>
      <c r="AT236" s="178" t="s">
        <v>187</v>
      </c>
      <c r="AU236" s="178" t="s">
        <v>88</v>
      </c>
      <c r="AY236" s="18" t="s">
        <v>184</v>
      </c>
      <c r="BE236" s="179">
        <f>IF(N236="základní",J236,0)</f>
        <v>0</v>
      </c>
      <c r="BF236" s="179">
        <f>IF(N236="snížená",J236,0)</f>
        <v>0</v>
      </c>
      <c r="BG236" s="179">
        <f>IF(N236="zákl. přenesená",J236,0)</f>
        <v>0</v>
      </c>
      <c r="BH236" s="179">
        <f>IF(N236="sníž. přenesená",J236,0)</f>
        <v>0</v>
      </c>
      <c r="BI236" s="179">
        <f>IF(N236="nulová",J236,0)</f>
        <v>0</v>
      </c>
      <c r="BJ236" s="18" t="s">
        <v>86</v>
      </c>
      <c r="BK236" s="179">
        <f>ROUND(I236*H236,2)</f>
        <v>0</v>
      </c>
      <c r="BL236" s="18" t="s">
        <v>274</v>
      </c>
      <c r="BM236" s="178" t="s">
        <v>1076</v>
      </c>
    </row>
    <row r="237" spans="1:65" s="13" customFormat="1" ht="11.25">
      <c r="B237" s="184"/>
      <c r="D237" s="180" t="s">
        <v>196</v>
      </c>
      <c r="E237" s="185" t="s">
        <v>1</v>
      </c>
      <c r="F237" s="186" t="s">
        <v>1077</v>
      </c>
      <c r="H237" s="187">
        <v>78.913600000000002</v>
      </c>
      <c r="I237" s="188"/>
      <c r="L237" s="184"/>
      <c r="M237" s="189"/>
      <c r="N237" s="190"/>
      <c r="O237" s="190"/>
      <c r="P237" s="190"/>
      <c r="Q237" s="190"/>
      <c r="R237" s="190"/>
      <c r="S237" s="190"/>
      <c r="T237" s="191"/>
      <c r="AT237" s="185" t="s">
        <v>196</v>
      </c>
      <c r="AU237" s="185" t="s">
        <v>88</v>
      </c>
      <c r="AV237" s="13" t="s">
        <v>88</v>
      </c>
      <c r="AW237" s="13" t="s">
        <v>36</v>
      </c>
      <c r="AX237" s="13" t="s">
        <v>86</v>
      </c>
      <c r="AY237" s="185" t="s">
        <v>184</v>
      </c>
    </row>
    <row r="238" spans="1:65" s="2" customFormat="1" ht="14.45" customHeight="1">
      <c r="A238" s="33"/>
      <c r="B238" s="166"/>
      <c r="C238" s="200" t="s">
        <v>367</v>
      </c>
      <c r="D238" s="200" t="s">
        <v>213</v>
      </c>
      <c r="E238" s="201" t="s">
        <v>1078</v>
      </c>
      <c r="F238" s="202" t="s">
        <v>1079</v>
      </c>
      <c r="G238" s="203" t="s">
        <v>216</v>
      </c>
      <c r="H238" s="204">
        <v>3.5999999999999997E-2</v>
      </c>
      <c r="I238" s="205"/>
      <c r="J238" s="206">
        <f>ROUND(I238*H238,2)</f>
        <v>0</v>
      </c>
      <c r="K238" s="202" t="s">
        <v>925</v>
      </c>
      <c r="L238" s="207"/>
      <c r="M238" s="208" t="s">
        <v>1</v>
      </c>
      <c r="N238" s="209" t="s">
        <v>44</v>
      </c>
      <c r="O238" s="59"/>
      <c r="P238" s="176">
        <f>O238*H238</f>
        <v>0</v>
      </c>
      <c r="Q238" s="176">
        <v>1</v>
      </c>
      <c r="R238" s="176">
        <f>Q238*H238</f>
        <v>3.5999999999999997E-2</v>
      </c>
      <c r="S238" s="176">
        <v>0</v>
      </c>
      <c r="T238" s="177">
        <f>S238*H238</f>
        <v>0</v>
      </c>
      <c r="U238" s="33"/>
      <c r="V238" s="33"/>
      <c r="W238" s="33"/>
      <c r="X238" s="33"/>
      <c r="Y238" s="33"/>
      <c r="Z238" s="33"/>
      <c r="AA238" s="33"/>
      <c r="AB238" s="33"/>
      <c r="AC238" s="33"/>
      <c r="AD238" s="33"/>
      <c r="AE238" s="33"/>
      <c r="AR238" s="178" t="s">
        <v>359</v>
      </c>
      <c r="AT238" s="178" t="s">
        <v>213</v>
      </c>
      <c r="AU238" s="178" t="s">
        <v>88</v>
      </c>
      <c r="AY238" s="18" t="s">
        <v>184</v>
      </c>
      <c r="BE238" s="179">
        <f>IF(N238="základní",J238,0)</f>
        <v>0</v>
      </c>
      <c r="BF238" s="179">
        <f>IF(N238="snížená",J238,0)</f>
        <v>0</v>
      </c>
      <c r="BG238" s="179">
        <f>IF(N238="zákl. přenesená",J238,0)</f>
        <v>0</v>
      </c>
      <c r="BH238" s="179">
        <f>IF(N238="sníž. přenesená",J238,0)</f>
        <v>0</v>
      </c>
      <c r="BI238" s="179">
        <f>IF(N238="nulová",J238,0)</f>
        <v>0</v>
      </c>
      <c r="BJ238" s="18" t="s">
        <v>86</v>
      </c>
      <c r="BK238" s="179">
        <f>ROUND(I238*H238,2)</f>
        <v>0</v>
      </c>
      <c r="BL238" s="18" t="s">
        <v>274</v>
      </c>
      <c r="BM238" s="178" t="s">
        <v>1080</v>
      </c>
    </row>
    <row r="239" spans="1:65" s="13" customFormat="1" ht="11.25">
      <c r="B239" s="184"/>
      <c r="D239" s="180" t="s">
        <v>196</v>
      </c>
      <c r="F239" s="186" t="s">
        <v>1081</v>
      </c>
      <c r="H239" s="187">
        <v>3.5999999999999997E-2</v>
      </c>
      <c r="I239" s="188"/>
      <c r="L239" s="184"/>
      <c r="M239" s="189"/>
      <c r="N239" s="190"/>
      <c r="O239" s="190"/>
      <c r="P239" s="190"/>
      <c r="Q239" s="190"/>
      <c r="R239" s="190"/>
      <c r="S239" s="190"/>
      <c r="T239" s="191"/>
      <c r="AT239" s="185" t="s">
        <v>196</v>
      </c>
      <c r="AU239" s="185" t="s">
        <v>88</v>
      </c>
      <c r="AV239" s="13" t="s">
        <v>88</v>
      </c>
      <c r="AW239" s="13" t="s">
        <v>3</v>
      </c>
      <c r="AX239" s="13" t="s">
        <v>86</v>
      </c>
      <c r="AY239" s="185" t="s">
        <v>184</v>
      </c>
    </row>
    <row r="240" spans="1:65" s="2" customFormat="1" ht="24.2" customHeight="1">
      <c r="A240" s="33"/>
      <c r="B240" s="166"/>
      <c r="C240" s="167" t="s">
        <v>374</v>
      </c>
      <c r="D240" s="167" t="s">
        <v>187</v>
      </c>
      <c r="E240" s="168" t="s">
        <v>1082</v>
      </c>
      <c r="F240" s="169" t="s">
        <v>1083</v>
      </c>
      <c r="G240" s="170" t="s">
        <v>200</v>
      </c>
      <c r="H240" s="171">
        <v>29.76</v>
      </c>
      <c r="I240" s="172"/>
      <c r="J240" s="173">
        <f>ROUND(I240*H240,2)</f>
        <v>0</v>
      </c>
      <c r="K240" s="169" t="s">
        <v>925</v>
      </c>
      <c r="L240" s="34"/>
      <c r="M240" s="174" t="s">
        <v>1</v>
      </c>
      <c r="N240" s="175" t="s">
        <v>44</v>
      </c>
      <c r="O240" s="59"/>
      <c r="P240" s="176">
        <f>O240*H240</f>
        <v>0</v>
      </c>
      <c r="Q240" s="176">
        <v>0</v>
      </c>
      <c r="R240" s="176">
        <f>Q240*H240</f>
        <v>0</v>
      </c>
      <c r="S240" s="176">
        <v>0</v>
      </c>
      <c r="T240" s="177">
        <f>S240*H240</f>
        <v>0</v>
      </c>
      <c r="U240" s="33"/>
      <c r="V240" s="33"/>
      <c r="W240" s="33"/>
      <c r="X240" s="33"/>
      <c r="Y240" s="33"/>
      <c r="Z240" s="33"/>
      <c r="AA240" s="33"/>
      <c r="AB240" s="33"/>
      <c r="AC240" s="33"/>
      <c r="AD240" s="33"/>
      <c r="AE240" s="33"/>
      <c r="AR240" s="178" t="s">
        <v>274</v>
      </c>
      <c r="AT240" s="178" t="s">
        <v>187</v>
      </c>
      <c r="AU240" s="178" t="s">
        <v>88</v>
      </c>
      <c r="AY240" s="18" t="s">
        <v>184</v>
      </c>
      <c r="BE240" s="179">
        <f>IF(N240="základní",J240,0)</f>
        <v>0</v>
      </c>
      <c r="BF240" s="179">
        <f>IF(N240="snížená",J240,0)</f>
        <v>0</v>
      </c>
      <c r="BG240" s="179">
        <f>IF(N240="zákl. přenesená",J240,0)</f>
        <v>0</v>
      </c>
      <c r="BH240" s="179">
        <f>IF(N240="sníž. přenesená",J240,0)</f>
        <v>0</v>
      </c>
      <c r="BI240" s="179">
        <f>IF(N240="nulová",J240,0)</f>
        <v>0</v>
      </c>
      <c r="BJ240" s="18" t="s">
        <v>86</v>
      </c>
      <c r="BK240" s="179">
        <f>ROUND(I240*H240,2)</f>
        <v>0</v>
      </c>
      <c r="BL240" s="18" t="s">
        <v>274</v>
      </c>
      <c r="BM240" s="178" t="s">
        <v>1084</v>
      </c>
    </row>
    <row r="241" spans="1:65" s="13" customFormat="1" ht="11.25">
      <c r="B241" s="184"/>
      <c r="D241" s="180" t="s">
        <v>196</v>
      </c>
      <c r="E241" s="185" t="s">
        <v>1</v>
      </c>
      <c r="F241" s="186" t="s">
        <v>1085</v>
      </c>
      <c r="H241" s="187">
        <v>29.76</v>
      </c>
      <c r="I241" s="188"/>
      <c r="L241" s="184"/>
      <c r="M241" s="189"/>
      <c r="N241" s="190"/>
      <c r="O241" s="190"/>
      <c r="P241" s="190"/>
      <c r="Q241" s="190"/>
      <c r="R241" s="190"/>
      <c r="S241" s="190"/>
      <c r="T241" s="191"/>
      <c r="AT241" s="185" t="s">
        <v>196</v>
      </c>
      <c r="AU241" s="185" t="s">
        <v>88</v>
      </c>
      <c r="AV241" s="13" t="s">
        <v>88</v>
      </c>
      <c r="AW241" s="13" t="s">
        <v>36</v>
      </c>
      <c r="AX241" s="13" t="s">
        <v>86</v>
      </c>
      <c r="AY241" s="185" t="s">
        <v>184</v>
      </c>
    </row>
    <row r="242" spans="1:65" s="2" customFormat="1" ht="24.2" customHeight="1">
      <c r="A242" s="33"/>
      <c r="B242" s="166"/>
      <c r="C242" s="200" t="s">
        <v>379</v>
      </c>
      <c r="D242" s="200" t="s">
        <v>213</v>
      </c>
      <c r="E242" s="201" t="s">
        <v>1086</v>
      </c>
      <c r="F242" s="202" t="s">
        <v>1087</v>
      </c>
      <c r="G242" s="203" t="s">
        <v>200</v>
      </c>
      <c r="H242" s="204">
        <v>29.76</v>
      </c>
      <c r="I242" s="205"/>
      <c r="J242" s="206">
        <f>ROUND(I242*H242,2)</f>
        <v>0</v>
      </c>
      <c r="K242" s="202" t="s">
        <v>925</v>
      </c>
      <c r="L242" s="207"/>
      <c r="M242" s="208" t="s">
        <v>1</v>
      </c>
      <c r="N242" s="209" t="s">
        <v>44</v>
      </c>
      <c r="O242" s="59"/>
      <c r="P242" s="176">
        <f>O242*H242</f>
        <v>0</v>
      </c>
      <c r="Q242" s="176">
        <v>8.0000000000000004E-4</v>
      </c>
      <c r="R242" s="176">
        <f>Q242*H242</f>
        <v>2.3808000000000003E-2</v>
      </c>
      <c r="S242" s="176">
        <v>0</v>
      </c>
      <c r="T242" s="177">
        <f>S242*H242</f>
        <v>0</v>
      </c>
      <c r="U242" s="33"/>
      <c r="V242" s="33"/>
      <c r="W242" s="33"/>
      <c r="X242" s="33"/>
      <c r="Y242" s="33"/>
      <c r="Z242" s="33"/>
      <c r="AA242" s="33"/>
      <c r="AB242" s="33"/>
      <c r="AC242" s="33"/>
      <c r="AD242" s="33"/>
      <c r="AE242" s="33"/>
      <c r="AR242" s="178" t="s">
        <v>359</v>
      </c>
      <c r="AT242" s="178" t="s">
        <v>213</v>
      </c>
      <c r="AU242" s="178" t="s">
        <v>88</v>
      </c>
      <c r="AY242" s="18" t="s">
        <v>184</v>
      </c>
      <c r="BE242" s="179">
        <f>IF(N242="základní",J242,0)</f>
        <v>0</v>
      </c>
      <c r="BF242" s="179">
        <f>IF(N242="snížená",J242,0)</f>
        <v>0</v>
      </c>
      <c r="BG242" s="179">
        <f>IF(N242="zákl. přenesená",J242,0)</f>
        <v>0</v>
      </c>
      <c r="BH242" s="179">
        <f>IF(N242="sníž. přenesená",J242,0)</f>
        <v>0</v>
      </c>
      <c r="BI242" s="179">
        <f>IF(N242="nulová",J242,0)</f>
        <v>0</v>
      </c>
      <c r="BJ242" s="18" t="s">
        <v>86</v>
      </c>
      <c r="BK242" s="179">
        <f>ROUND(I242*H242,2)</f>
        <v>0</v>
      </c>
      <c r="BL242" s="18" t="s">
        <v>274</v>
      </c>
      <c r="BM242" s="178" t="s">
        <v>1088</v>
      </c>
    </row>
    <row r="243" spans="1:65" s="2" customFormat="1" ht="24.2" customHeight="1">
      <c r="A243" s="33"/>
      <c r="B243" s="166"/>
      <c r="C243" s="167" t="s">
        <v>387</v>
      </c>
      <c r="D243" s="167" t="s">
        <v>187</v>
      </c>
      <c r="E243" s="168" t="s">
        <v>1089</v>
      </c>
      <c r="F243" s="169" t="s">
        <v>1090</v>
      </c>
      <c r="G243" s="170" t="s">
        <v>216</v>
      </c>
      <c r="H243" s="171">
        <v>7.3999999999999996E-2</v>
      </c>
      <c r="I243" s="172"/>
      <c r="J243" s="173">
        <f>ROUND(I243*H243,2)</f>
        <v>0</v>
      </c>
      <c r="K243" s="169" t="s">
        <v>925</v>
      </c>
      <c r="L243" s="34"/>
      <c r="M243" s="174" t="s">
        <v>1</v>
      </c>
      <c r="N243" s="175" t="s">
        <v>44</v>
      </c>
      <c r="O243" s="59"/>
      <c r="P243" s="176">
        <f>O243*H243</f>
        <v>0</v>
      </c>
      <c r="Q243" s="176">
        <v>0</v>
      </c>
      <c r="R243" s="176">
        <f>Q243*H243</f>
        <v>0</v>
      </c>
      <c r="S243" s="176">
        <v>0</v>
      </c>
      <c r="T243" s="177">
        <f>S243*H243</f>
        <v>0</v>
      </c>
      <c r="U243" s="33"/>
      <c r="V243" s="33"/>
      <c r="W243" s="33"/>
      <c r="X243" s="33"/>
      <c r="Y243" s="33"/>
      <c r="Z243" s="33"/>
      <c r="AA243" s="33"/>
      <c r="AB243" s="33"/>
      <c r="AC243" s="33"/>
      <c r="AD243" s="33"/>
      <c r="AE243" s="33"/>
      <c r="AR243" s="178" t="s">
        <v>274</v>
      </c>
      <c r="AT243" s="178" t="s">
        <v>187</v>
      </c>
      <c r="AU243" s="178" t="s">
        <v>88</v>
      </c>
      <c r="AY243" s="18" t="s">
        <v>184</v>
      </c>
      <c r="BE243" s="179">
        <f>IF(N243="základní",J243,0)</f>
        <v>0</v>
      </c>
      <c r="BF243" s="179">
        <f>IF(N243="snížená",J243,0)</f>
        <v>0</v>
      </c>
      <c r="BG243" s="179">
        <f>IF(N243="zákl. přenesená",J243,0)</f>
        <v>0</v>
      </c>
      <c r="BH243" s="179">
        <f>IF(N243="sníž. přenesená",J243,0)</f>
        <v>0</v>
      </c>
      <c r="BI243" s="179">
        <f>IF(N243="nulová",J243,0)</f>
        <v>0</v>
      </c>
      <c r="BJ243" s="18" t="s">
        <v>86</v>
      </c>
      <c r="BK243" s="179">
        <f>ROUND(I243*H243,2)</f>
        <v>0</v>
      </c>
      <c r="BL243" s="18" t="s">
        <v>274</v>
      </c>
      <c r="BM243" s="178" t="s">
        <v>1091</v>
      </c>
    </row>
    <row r="244" spans="1:65" s="12" customFormat="1" ht="25.9" customHeight="1">
      <c r="B244" s="153"/>
      <c r="D244" s="154" t="s">
        <v>78</v>
      </c>
      <c r="E244" s="155" t="s">
        <v>120</v>
      </c>
      <c r="F244" s="155" t="s">
        <v>896</v>
      </c>
      <c r="I244" s="156"/>
      <c r="J244" s="157">
        <f>BK244</f>
        <v>0</v>
      </c>
      <c r="L244" s="153"/>
      <c r="M244" s="158"/>
      <c r="N244" s="159"/>
      <c r="O244" s="159"/>
      <c r="P244" s="160">
        <f>P245+P249</f>
        <v>0</v>
      </c>
      <c r="Q244" s="159"/>
      <c r="R244" s="160">
        <f>R245+R249</f>
        <v>0</v>
      </c>
      <c r="S244" s="159"/>
      <c r="T244" s="161">
        <f>T245+T249</f>
        <v>0</v>
      </c>
      <c r="AR244" s="154" t="s">
        <v>185</v>
      </c>
      <c r="AT244" s="162" t="s">
        <v>78</v>
      </c>
      <c r="AU244" s="162" t="s">
        <v>79</v>
      </c>
      <c r="AY244" s="154" t="s">
        <v>184</v>
      </c>
      <c r="BK244" s="163">
        <f>BK245+BK249</f>
        <v>0</v>
      </c>
    </row>
    <row r="245" spans="1:65" s="12" customFormat="1" ht="22.9" customHeight="1">
      <c r="B245" s="153"/>
      <c r="D245" s="154" t="s">
        <v>78</v>
      </c>
      <c r="E245" s="164" t="s">
        <v>1092</v>
      </c>
      <c r="F245" s="164" t="s">
        <v>1093</v>
      </c>
      <c r="I245" s="156"/>
      <c r="J245" s="165">
        <f>BK245</f>
        <v>0</v>
      </c>
      <c r="L245" s="153"/>
      <c r="M245" s="158"/>
      <c r="N245" s="159"/>
      <c r="O245" s="159"/>
      <c r="P245" s="160">
        <f>SUM(P246:P248)</f>
        <v>0</v>
      </c>
      <c r="Q245" s="159"/>
      <c r="R245" s="160">
        <f>SUM(R246:R248)</f>
        <v>0</v>
      </c>
      <c r="S245" s="159"/>
      <c r="T245" s="161">
        <f>SUM(T246:T248)</f>
        <v>0</v>
      </c>
      <c r="AR245" s="154" t="s">
        <v>185</v>
      </c>
      <c r="AT245" s="162" t="s">
        <v>78</v>
      </c>
      <c r="AU245" s="162" t="s">
        <v>86</v>
      </c>
      <c r="AY245" s="154" t="s">
        <v>184</v>
      </c>
      <c r="BK245" s="163">
        <f>SUM(BK246:BK248)</f>
        <v>0</v>
      </c>
    </row>
    <row r="246" spans="1:65" s="2" customFormat="1" ht="14.45" customHeight="1">
      <c r="A246" s="33"/>
      <c r="B246" s="166"/>
      <c r="C246" s="167" t="s">
        <v>394</v>
      </c>
      <c r="D246" s="167" t="s">
        <v>187</v>
      </c>
      <c r="E246" s="168" t="s">
        <v>1094</v>
      </c>
      <c r="F246" s="169" t="s">
        <v>1095</v>
      </c>
      <c r="G246" s="170" t="s">
        <v>1096</v>
      </c>
      <c r="H246" s="171">
        <v>1</v>
      </c>
      <c r="I246" s="172"/>
      <c r="J246" s="173">
        <f>ROUND(I246*H246,2)</f>
        <v>0</v>
      </c>
      <c r="K246" s="169" t="s">
        <v>925</v>
      </c>
      <c r="L246" s="34"/>
      <c r="M246" s="174" t="s">
        <v>1</v>
      </c>
      <c r="N246" s="175" t="s">
        <v>44</v>
      </c>
      <c r="O246" s="59"/>
      <c r="P246" s="176">
        <f>O246*H246</f>
        <v>0</v>
      </c>
      <c r="Q246" s="176">
        <v>0</v>
      </c>
      <c r="R246" s="176">
        <f>Q246*H246</f>
        <v>0</v>
      </c>
      <c r="S246" s="176">
        <v>0</v>
      </c>
      <c r="T246" s="177">
        <f>S246*H246</f>
        <v>0</v>
      </c>
      <c r="U246" s="33"/>
      <c r="V246" s="33"/>
      <c r="W246" s="33"/>
      <c r="X246" s="33"/>
      <c r="Y246" s="33"/>
      <c r="Z246" s="33"/>
      <c r="AA246" s="33"/>
      <c r="AB246" s="33"/>
      <c r="AC246" s="33"/>
      <c r="AD246" s="33"/>
      <c r="AE246" s="33"/>
      <c r="AR246" s="178" t="s">
        <v>1097</v>
      </c>
      <c r="AT246" s="178" t="s">
        <v>187</v>
      </c>
      <c r="AU246" s="178" t="s">
        <v>88</v>
      </c>
      <c r="AY246" s="18" t="s">
        <v>184</v>
      </c>
      <c r="BE246" s="179">
        <f>IF(N246="základní",J246,0)</f>
        <v>0</v>
      </c>
      <c r="BF246" s="179">
        <f>IF(N246="snížená",J246,0)</f>
        <v>0</v>
      </c>
      <c r="BG246" s="179">
        <f>IF(N246="zákl. přenesená",J246,0)</f>
        <v>0</v>
      </c>
      <c r="BH246" s="179">
        <f>IF(N246="sníž. přenesená",J246,0)</f>
        <v>0</v>
      </c>
      <c r="BI246" s="179">
        <f>IF(N246="nulová",J246,0)</f>
        <v>0</v>
      </c>
      <c r="BJ246" s="18" t="s">
        <v>86</v>
      </c>
      <c r="BK246" s="179">
        <f>ROUND(I246*H246,2)</f>
        <v>0</v>
      </c>
      <c r="BL246" s="18" t="s">
        <v>1097</v>
      </c>
      <c r="BM246" s="178" t="s">
        <v>1098</v>
      </c>
    </row>
    <row r="247" spans="1:65" s="2" customFormat="1" ht="14.45" customHeight="1">
      <c r="A247" s="33"/>
      <c r="B247" s="166"/>
      <c r="C247" s="167" t="s">
        <v>401</v>
      </c>
      <c r="D247" s="167" t="s">
        <v>187</v>
      </c>
      <c r="E247" s="168" t="s">
        <v>1099</v>
      </c>
      <c r="F247" s="169" t="s">
        <v>1100</v>
      </c>
      <c r="G247" s="170" t="s">
        <v>1096</v>
      </c>
      <c r="H247" s="171">
        <v>1</v>
      </c>
      <c r="I247" s="172"/>
      <c r="J247" s="173">
        <f>ROUND(I247*H247,2)</f>
        <v>0</v>
      </c>
      <c r="K247" s="169" t="s">
        <v>925</v>
      </c>
      <c r="L247" s="34"/>
      <c r="M247" s="174" t="s">
        <v>1</v>
      </c>
      <c r="N247" s="175" t="s">
        <v>44</v>
      </c>
      <c r="O247" s="59"/>
      <c r="P247" s="176">
        <f>O247*H247</f>
        <v>0</v>
      </c>
      <c r="Q247" s="176">
        <v>0</v>
      </c>
      <c r="R247" s="176">
        <f>Q247*H247</f>
        <v>0</v>
      </c>
      <c r="S247" s="176">
        <v>0</v>
      </c>
      <c r="T247" s="177">
        <f>S247*H247</f>
        <v>0</v>
      </c>
      <c r="U247" s="33"/>
      <c r="V247" s="33"/>
      <c r="W247" s="33"/>
      <c r="X247" s="33"/>
      <c r="Y247" s="33"/>
      <c r="Z247" s="33"/>
      <c r="AA247" s="33"/>
      <c r="AB247" s="33"/>
      <c r="AC247" s="33"/>
      <c r="AD247" s="33"/>
      <c r="AE247" s="33"/>
      <c r="AR247" s="178" t="s">
        <v>1097</v>
      </c>
      <c r="AT247" s="178" t="s">
        <v>187</v>
      </c>
      <c r="AU247" s="178" t="s">
        <v>88</v>
      </c>
      <c r="AY247" s="18" t="s">
        <v>184</v>
      </c>
      <c r="BE247" s="179">
        <f>IF(N247="základní",J247,0)</f>
        <v>0</v>
      </c>
      <c r="BF247" s="179">
        <f>IF(N247="snížená",J247,0)</f>
        <v>0</v>
      </c>
      <c r="BG247" s="179">
        <f>IF(N247="zákl. přenesená",J247,0)</f>
        <v>0</v>
      </c>
      <c r="BH247" s="179">
        <f>IF(N247="sníž. přenesená",J247,0)</f>
        <v>0</v>
      </c>
      <c r="BI247" s="179">
        <f>IF(N247="nulová",J247,0)</f>
        <v>0</v>
      </c>
      <c r="BJ247" s="18" t="s">
        <v>86</v>
      </c>
      <c r="BK247" s="179">
        <f>ROUND(I247*H247,2)</f>
        <v>0</v>
      </c>
      <c r="BL247" s="18" t="s">
        <v>1097</v>
      </c>
      <c r="BM247" s="178" t="s">
        <v>1101</v>
      </c>
    </row>
    <row r="248" spans="1:65" s="2" customFormat="1" ht="14.45" customHeight="1">
      <c r="A248" s="33"/>
      <c r="B248" s="166"/>
      <c r="C248" s="167" t="s">
        <v>409</v>
      </c>
      <c r="D248" s="167" t="s">
        <v>187</v>
      </c>
      <c r="E248" s="168" t="s">
        <v>1102</v>
      </c>
      <c r="F248" s="169" t="s">
        <v>1103</v>
      </c>
      <c r="G248" s="170" t="s">
        <v>1096</v>
      </c>
      <c r="H248" s="171">
        <v>1</v>
      </c>
      <c r="I248" s="172"/>
      <c r="J248" s="173">
        <f>ROUND(I248*H248,2)</f>
        <v>0</v>
      </c>
      <c r="K248" s="169" t="s">
        <v>925</v>
      </c>
      <c r="L248" s="34"/>
      <c r="M248" s="174" t="s">
        <v>1</v>
      </c>
      <c r="N248" s="175" t="s">
        <v>44</v>
      </c>
      <c r="O248" s="59"/>
      <c r="P248" s="176">
        <f>O248*H248</f>
        <v>0</v>
      </c>
      <c r="Q248" s="176">
        <v>0</v>
      </c>
      <c r="R248" s="176">
        <f>Q248*H248</f>
        <v>0</v>
      </c>
      <c r="S248" s="176">
        <v>0</v>
      </c>
      <c r="T248" s="177">
        <f>S248*H248</f>
        <v>0</v>
      </c>
      <c r="U248" s="33"/>
      <c r="V248" s="33"/>
      <c r="W248" s="33"/>
      <c r="X248" s="33"/>
      <c r="Y248" s="33"/>
      <c r="Z248" s="33"/>
      <c r="AA248" s="33"/>
      <c r="AB248" s="33"/>
      <c r="AC248" s="33"/>
      <c r="AD248" s="33"/>
      <c r="AE248" s="33"/>
      <c r="AR248" s="178" t="s">
        <v>1097</v>
      </c>
      <c r="AT248" s="178" t="s">
        <v>187</v>
      </c>
      <c r="AU248" s="178" t="s">
        <v>88</v>
      </c>
      <c r="AY248" s="18" t="s">
        <v>184</v>
      </c>
      <c r="BE248" s="179">
        <f>IF(N248="základní",J248,0)</f>
        <v>0</v>
      </c>
      <c r="BF248" s="179">
        <f>IF(N248="snížená",J248,0)</f>
        <v>0</v>
      </c>
      <c r="BG248" s="179">
        <f>IF(N248="zákl. přenesená",J248,0)</f>
        <v>0</v>
      </c>
      <c r="BH248" s="179">
        <f>IF(N248="sníž. přenesená",J248,0)</f>
        <v>0</v>
      </c>
      <c r="BI248" s="179">
        <f>IF(N248="nulová",J248,0)</f>
        <v>0</v>
      </c>
      <c r="BJ248" s="18" t="s">
        <v>86</v>
      </c>
      <c r="BK248" s="179">
        <f>ROUND(I248*H248,2)</f>
        <v>0</v>
      </c>
      <c r="BL248" s="18" t="s">
        <v>1097</v>
      </c>
      <c r="BM248" s="178" t="s">
        <v>1104</v>
      </c>
    </row>
    <row r="249" spans="1:65" s="12" customFormat="1" ht="22.9" customHeight="1">
      <c r="B249" s="153"/>
      <c r="D249" s="154" t="s">
        <v>78</v>
      </c>
      <c r="E249" s="164" t="s">
        <v>1105</v>
      </c>
      <c r="F249" s="164" t="s">
        <v>1106</v>
      </c>
      <c r="I249" s="156"/>
      <c r="J249" s="165">
        <f>BK249</f>
        <v>0</v>
      </c>
      <c r="L249" s="153"/>
      <c r="M249" s="158"/>
      <c r="N249" s="159"/>
      <c r="O249" s="159"/>
      <c r="P249" s="160">
        <f>P250</f>
        <v>0</v>
      </c>
      <c r="Q249" s="159"/>
      <c r="R249" s="160">
        <f>R250</f>
        <v>0</v>
      </c>
      <c r="S249" s="159"/>
      <c r="T249" s="161">
        <f>T250</f>
        <v>0</v>
      </c>
      <c r="AR249" s="154" t="s">
        <v>185</v>
      </c>
      <c r="AT249" s="162" t="s">
        <v>78</v>
      </c>
      <c r="AU249" s="162" t="s">
        <v>86</v>
      </c>
      <c r="AY249" s="154" t="s">
        <v>184</v>
      </c>
      <c r="BK249" s="163">
        <f>BK250</f>
        <v>0</v>
      </c>
    </row>
    <row r="250" spans="1:65" s="2" customFormat="1" ht="14.45" customHeight="1">
      <c r="A250" s="33"/>
      <c r="B250" s="166"/>
      <c r="C250" s="167" t="s">
        <v>416</v>
      </c>
      <c r="D250" s="167" t="s">
        <v>187</v>
      </c>
      <c r="E250" s="168" t="s">
        <v>1107</v>
      </c>
      <c r="F250" s="169" t="s">
        <v>1106</v>
      </c>
      <c r="G250" s="170" t="s">
        <v>1096</v>
      </c>
      <c r="H250" s="171">
        <v>1</v>
      </c>
      <c r="I250" s="172"/>
      <c r="J250" s="173">
        <f>ROUND(I250*H250,2)</f>
        <v>0</v>
      </c>
      <c r="K250" s="169" t="s">
        <v>925</v>
      </c>
      <c r="L250" s="34"/>
      <c r="M250" s="233" t="s">
        <v>1</v>
      </c>
      <c r="N250" s="234" t="s">
        <v>44</v>
      </c>
      <c r="O250" s="223"/>
      <c r="P250" s="235">
        <f>O250*H250</f>
        <v>0</v>
      </c>
      <c r="Q250" s="235">
        <v>0</v>
      </c>
      <c r="R250" s="235">
        <f>Q250*H250</f>
        <v>0</v>
      </c>
      <c r="S250" s="235">
        <v>0</v>
      </c>
      <c r="T250" s="236">
        <f>S250*H250</f>
        <v>0</v>
      </c>
      <c r="U250" s="33"/>
      <c r="V250" s="33"/>
      <c r="W250" s="33"/>
      <c r="X250" s="33"/>
      <c r="Y250" s="33"/>
      <c r="Z250" s="33"/>
      <c r="AA250" s="33"/>
      <c r="AB250" s="33"/>
      <c r="AC250" s="33"/>
      <c r="AD250" s="33"/>
      <c r="AE250" s="33"/>
      <c r="AR250" s="178" t="s">
        <v>1097</v>
      </c>
      <c r="AT250" s="178" t="s">
        <v>187</v>
      </c>
      <c r="AU250" s="178" t="s">
        <v>88</v>
      </c>
      <c r="AY250" s="18" t="s">
        <v>184</v>
      </c>
      <c r="BE250" s="179">
        <f>IF(N250="základní",J250,0)</f>
        <v>0</v>
      </c>
      <c r="BF250" s="179">
        <f>IF(N250="snížená",J250,0)</f>
        <v>0</v>
      </c>
      <c r="BG250" s="179">
        <f>IF(N250="zákl. přenesená",J250,0)</f>
        <v>0</v>
      </c>
      <c r="BH250" s="179">
        <f>IF(N250="sníž. přenesená",J250,0)</f>
        <v>0</v>
      </c>
      <c r="BI250" s="179">
        <f>IF(N250="nulová",J250,0)</f>
        <v>0</v>
      </c>
      <c r="BJ250" s="18" t="s">
        <v>86</v>
      </c>
      <c r="BK250" s="179">
        <f>ROUND(I250*H250,2)</f>
        <v>0</v>
      </c>
      <c r="BL250" s="18" t="s">
        <v>1097</v>
      </c>
      <c r="BM250" s="178" t="s">
        <v>1108</v>
      </c>
    </row>
    <row r="251" spans="1:65" s="2" customFormat="1" ht="6.95" customHeight="1">
      <c r="A251" s="33"/>
      <c r="B251" s="48"/>
      <c r="C251" s="49"/>
      <c r="D251" s="49"/>
      <c r="E251" s="49"/>
      <c r="F251" s="49"/>
      <c r="G251" s="49"/>
      <c r="H251" s="49"/>
      <c r="I251" s="126"/>
      <c r="J251" s="49"/>
      <c r="K251" s="49"/>
      <c r="L251" s="34"/>
      <c r="M251" s="33"/>
      <c r="O251" s="33"/>
      <c r="P251" s="33"/>
      <c r="Q251" s="33"/>
      <c r="R251" s="33"/>
      <c r="S251" s="33"/>
      <c r="T251" s="33"/>
      <c r="U251" s="33"/>
      <c r="V251" s="33"/>
      <c r="W251" s="33"/>
      <c r="X251" s="33"/>
      <c r="Y251" s="33"/>
      <c r="Z251" s="33"/>
      <c r="AA251" s="33"/>
      <c r="AB251" s="33"/>
      <c r="AC251" s="33"/>
      <c r="AD251" s="33"/>
      <c r="AE251" s="33"/>
    </row>
  </sheetData>
  <autoFilter ref="C136:K250"/>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9"/>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106</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158</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908</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1109</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ROUND(J139,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ROUND((SUM(BE139:BE288)),  2)</f>
        <v>0</v>
      </c>
      <c r="G37" s="33"/>
      <c r="H37" s="33"/>
      <c r="I37" s="113">
        <v>0.21</v>
      </c>
      <c r="J37" s="112">
        <f>ROUND(((SUM(BE139:BE288))*I37),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ROUND((SUM(BF139:BF288)),  2)</f>
        <v>0</v>
      </c>
      <c r="G38" s="33"/>
      <c r="H38" s="33"/>
      <c r="I38" s="113">
        <v>0.15</v>
      </c>
      <c r="J38" s="112">
        <f>ROUND(((SUM(BF139:BF288))*I38),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ROUND((SUM(BG139:BG288)),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ROUND((SUM(BH139:BH288)),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ROUND((SUM(BI139:BI288)),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158</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908</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01.03.02 - Most v km 80,741</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J139</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J140</f>
        <v>0</v>
      </c>
      <c r="L101" s="132"/>
    </row>
    <row r="102" spans="1:47" s="10" customFormat="1" ht="19.899999999999999" hidden="1" customHeight="1">
      <c r="B102" s="137"/>
      <c r="D102" s="138" t="s">
        <v>911</v>
      </c>
      <c r="E102" s="139"/>
      <c r="F102" s="139"/>
      <c r="G102" s="139"/>
      <c r="H102" s="139"/>
      <c r="I102" s="140"/>
      <c r="J102" s="141">
        <f>J141</f>
        <v>0</v>
      </c>
      <c r="L102" s="137"/>
    </row>
    <row r="103" spans="1:47" s="10" customFormat="1" ht="19.899999999999999" hidden="1" customHeight="1">
      <c r="B103" s="137"/>
      <c r="D103" s="138" t="s">
        <v>1110</v>
      </c>
      <c r="E103" s="139"/>
      <c r="F103" s="139"/>
      <c r="G103" s="139"/>
      <c r="H103" s="139"/>
      <c r="I103" s="140"/>
      <c r="J103" s="141">
        <f>J158</f>
        <v>0</v>
      </c>
      <c r="L103" s="137"/>
    </row>
    <row r="104" spans="1:47" s="10" customFormat="1" ht="19.899999999999999" hidden="1" customHeight="1">
      <c r="B104" s="137"/>
      <c r="D104" s="138" t="s">
        <v>912</v>
      </c>
      <c r="E104" s="139"/>
      <c r="F104" s="139"/>
      <c r="G104" s="139"/>
      <c r="H104" s="139"/>
      <c r="I104" s="140"/>
      <c r="J104" s="141">
        <f>J164</f>
        <v>0</v>
      </c>
      <c r="L104" s="137"/>
    </row>
    <row r="105" spans="1:47" s="10" customFormat="1" ht="19.899999999999999" hidden="1" customHeight="1">
      <c r="B105" s="137"/>
      <c r="D105" s="138" t="s">
        <v>913</v>
      </c>
      <c r="E105" s="139"/>
      <c r="F105" s="139"/>
      <c r="G105" s="139"/>
      <c r="H105" s="139"/>
      <c r="I105" s="140"/>
      <c r="J105" s="141">
        <f>J169</f>
        <v>0</v>
      </c>
      <c r="L105" s="137"/>
    </row>
    <row r="106" spans="1:47" s="9" customFormat="1" ht="24.95" hidden="1" customHeight="1">
      <c r="B106" s="132"/>
      <c r="D106" s="133" t="s">
        <v>918</v>
      </c>
      <c r="E106" s="134"/>
      <c r="F106" s="134"/>
      <c r="G106" s="134"/>
      <c r="H106" s="134"/>
      <c r="I106" s="135"/>
      <c r="J106" s="136">
        <f>J199</f>
        <v>0</v>
      </c>
      <c r="L106" s="132"/>
    </row>
    <row r="107" spans="1:47" s="10" customFormat="1" ht="19.899999999999999" hidden="1" customHeight="1">
      <c r="B107" s="137"/>
      <c r="D107" s="138" t="s">
        <v>167</v>
      </c>
      <c r="E107" s="139"/>
      <c r="F107" s="139"/>
      <c r="G107" s="139"/>
      <c r="H107" s="139"/>
      <c r="I107" s="140"/>
      <c r="J107" s="141">
        <f>J200</f>
        <v>0</v>
      </c>
      <c r="L107" s="137"/>
    </row>
    <row r="108" spans="1:47" s="10" customFormat="1" ht="19.899999999999999" hidden="1" customHeight="1">
      <c r="B108" s="137"/>
      <c r="D108" s="138" t="s">
        <v>914</v>
      </c>
      <c r="E108" s="139"/>
      <c r="F108" s="139"/>
      <c r="G108" s="139"/>
      <c r="H108" s="139"/>
      <c r="I108" s="140"/>
      <c r="J108" s="141">
        <f>J215</f>
        <v>0</v>
      </c>
      <c r="L108" s="137"/>
    </row>
    <row r="109" spans="1:47" s="10" customFormat="1" ht="19.899999999999999" hidden="1" customHeight="1">
      <c r="B109" s="137"/>
      <c r="D109" s="138" t="s">
        <v>915</v>
      </c>
      <c r="E109" s="139"/>
      <c r="F109" s="139"/>
      <c r="G109" s="139"/>
      <c r="H109" s="139"/>
      <c r="I109" s="140"/>
      <c r="J109" s="141">
        <f>J227</f>
        <v>0</v>
      </c>
      <c r="L109" s="137"/>
    </row>
    <row r="110" spans="1:47" s="10" customFormat="1" ht="19.899999999999999" hidden="1" customHeight="1">
      <c r="B110" s="137"/>
      <c r="D110" s="138" t="s">
        <v>916</v>
      </c>
      <c r="E110" s="139"/>
      <c r="F110" s="139"/>
      <c r="G110" s="139"/>
      <c r="H110" s="139"/>
      <c r="I110" s="140"/>
      <c r="J110" s="141">
        <f>J251</f>
        <v>0</v>
      </c>
      <c r="L110" s="137"/>
    </row>
    <row r="111" spans="1:47" s="10" customFormat="1" ht="19.899999999999999" hidden="1" customHeight="1">
      <c r="B111" s="137"/>
      <c r="D111" s="138" t="s">
        <v>917</v>
      </c>
      <c r="E111" s="139"/>
      <c r="F111" s="139"/>
      <c r="G111" s="139"/>
      <c r="H111" s="139"/>
      <c r="I111" s="140"/>
      <c r="J111" s="141">
        <f>J259</f>
        <v>0</v>
      </c>
      <c r="L111" s="137"/>
    </row>
    <row r="112" spans="1:47" s="10" customFormat="1" ht="19.899999999999999" hidden="1" customHeight="1">
      <c r="B112" s="137"/>
      <c r="D112" s="138" t="s">
        <v>919</v>
      </c>
      <c r="E112" s="139"/>
      <c r="F112" s="139"/>
      <c r="G112" s="139"/>
      <c r="H112" s="139"/>
      <c r="I112" s="140"/>
      <c r="J112" s="141">
        <f>J261</f>
        <v>0</v>
      </c>
      <c r="L112" s="137"/>
    </row>
    <row r="113" spans="1:31" s="9" customFormat="1" ht="24.95" hidden="1" customHeight="1">
      <c r="B113" s="132"/>
      <c r="D113" s="133" t="s">
        <v>674</v>
      </c>
      <c r="E113" s="134"/>
      <c r="F113" s="134"/>
      <c r="G113" s="134"/>
      <c r="H113" s="134"/>
      <c r="I113" s="135"/>
      <c r="J113" s="136">
        <f>J282</f>
        <v>0</v>
      </c>
      <c r="L113" s="132"/>
    </row>
    <row r="114" spans="1:31" s="10" customFormat="1" ht="19.899999999999999" hidden="1" customHeight="1">
      <c r="B114" s="137"/>
      <c r="D114" s="138" t="s">
        <v>920</v>
      </c>
      <c r="E114" s="139"/>
      <c r="F114" s="139"/>
      <c r="G114" s="139"/>
      <c r="H114" s="139"/>
      <c r="I114" s="140"/>
      <c r="J114" s="141">
        <f>J283</f>
        <v>0</v>
      </c>
      <c r="L114" s="137"/>
    </row>
    <row r="115" spans="1:31" s="10" customFormat="1" ht="19.899999999999999" hidden="1" customHeight="1">
      <c r="B115" s="137"/>
      <c r="D115" s="138" t="s">
        <v>921</v>
      </c>
      <c r="E115" s="139"/>
      <c r="F115" s="139"/>
      <c r="G115" s="139"/>
      <c r="H115" s="139"/>
      <c r="I115" s="140"/>
      <c r="J115" s="141">
        <f>J287</f>
        <v>0</v>
      </c>
      <c r="L115" s="137"/>
    </row>
    <row r="116" spans="1:31" s="2" customFormat="1" ht="21.75" hidden="1"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31" s="2" customFormat="1" ht="6.95" hidden="1" customHeight="1">
      <c r="A117" s="33"/>
      <c r="B117" s="48"/>
      <c r="C117" s="49"/>
      <c r="D117" s="49"/>
      <c r="E117" s="49"/>
      <c r="F117" s="49"/>
      <c r="G117" s="49"/>
      <c r="H117" s="49"/>
      <c r="I117" s="126"/>
      <c r="J117" s="49"/>
      <c r="K117" s="49"/>
      <c r="L117" s="43"/>
      <c r="S117" s="33"/>
      <c r="T117" s="33"/>
      <c r="U117" s="33"/>
      <c r="V117" s="33"/>
      <c r="W117" s="33"/>
      <c r="X117" s="33"/>
      <c r="Y117" s="33"/>
      <c r="Z117" s="33"/>
      <c r="AA117" s="33"/>
      <c r="AB117" s="33"/>
      <c r="AC117" s="33"/>
      <c r="AD117" s="33"/>
      <c r="AE117" s="33"/>
    </row>
    <row r="118" spans="1:31" ht="11.25" hidden="1"/>
    <row r="119" spans="1:31" ht="11.25" hidden="1"/>
    <row r="120" spans="1:31" ht="11.25" hidden="1"/>
    <row r="121" spans="1:31" s="2" customFormat="1" ht="6.95" customHeight="1">
      <c r="A121" s="33"/>
      <c r="B121" s="50"/>
      <c r="C121" s="51"/>
      <c r="D121" s="51"/>
      <c r="E121" s="51"/>
      <c r="F121" s="51"/>
      <c r="G121" s="51"/>
      <c r="H121" s="51"/>
      <c r="I121" s="127"/>
      <c r="J121" s="51"/>
      <c r="K121" s="51"/>
      <c r="L121" s="43"/>
      <c r="S121" s="33"/>
      <c r="T121" s="33"/>
      <c r="U121" s="33"/>
      <c r="V121" s="33"/>
      <c r="W121" s="33"/>
      <c r="X121" s="33"/>
      <c r="Y121" s="33"/>
      <c r="Z121" s="33"/>
      <c r="AA121" s="33"/>
      <c r="AB121" s="33"/>
      <c r="AC121" s="33"/>
      <c r="AD121" s="33"/>
      <c r="AE121" s="33"/>
    </row>
    <row r="122" spans="1:31" s="2" customFormat="1" ht="24.95" customHeight="1">
      <c r="A122" s="33"/>
      <c r="B122" s="34"/>
      <c r="C122" s="22" t="s">
        <v>169</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6.95" customHeight="1">
      <c r="A123" s="33"/>
      <c r="B123" s="34"/>
      <c r="C123" s="33"/>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31" s="2" customFormat="1" ht="12" customHeight="1">
      <c r="A124" s="33"/>
      <c r="B124" s="34"/>
      <c r="C124" s="28" t="s">
        <v>16</v>
      </c>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31" s="2" customFormat="1" ht="16.5" customHeight="1">
      <c r="A125" s="33"/>
      <c r="B125" s="34"/>
      <c r="C125" s="33"/>
      <c r="D125" s="33"/>
      <c r="E125" s="284" t="str">
        <f>E7</f>
        <v>Oprava trati v úseku Nedvědice - Tišnov - bez materuálu SŽ</v>
      </c>
      <c r="F125" s="285"/>
      <c r="G125" s="285"/>
      <c r="H125" s="285"/>
      <c r="I125" s="102"/>
      <c r="J125" s="33"/>
      <c r="K125" s="33"/>
      <c r="L125" s="43"/>
      <c r="S125" s="33"/>
      <c r="T125" s="33"/>
      <c r="U125" s="33"/>
      <c r="V125" s="33"/>
      <c r="W125" s="33"/>
      <c r="X125" s="33"/>
      <c r="Y125" s="33"/>
      <c r="Z125" s="33"/>
      <c r="AA125" s="33"/>
      <c r="AB125" s="33"/>
      <c r="AC125" s="33"/>
      <c r="AD125" s="33"/>
      <c r="AE125" s="33"/>
    </row>
    <row r="126" spans="1:31" s="1" customFormat="1" ht="12" customHeight="1">
      <c r="B126" s="21"/>
      <c r="C126" s="28" t="s">
        <v>157</v>
      </c>
      <c r="I126" s="99"/>
      <c r="L126" s="21"/>
    </row>
    <row r="127" spans="1:31" s="1" customFormat="1" ht="16.5" customHeight="1">
      <c r="B127" s="21"/>
      <c r="E127" s="284" t="s">
        <v>158</v>
      </c>
      <c r="F127" s="268"/>
      <c r="G127" s="268"/>
      <c r="H127" s="268"/>
      <c r="I127" s="99"/>
      <c r="L127" s="21"/>
    </row>
    <row r="128" spans="1:31" s="1" customFormat="1" ht="12" customHeight="1">
      <c r="B128" s="21"/>
      <c r="C128" s="28" t="s">
        <v>159</v>
      </c>
      <c r="I128" s="99"/>
      <c r="L128" s="21"/>
    </row>
    <row r="129" spans="1:65" s="2" customFormat="1" ht="16.5" customHeight="1">
      <c r="A129" s="33"/>
      <c r="B129" s="34"/>
      <c r="C129" s="33"/>
      <c r="D129" s="33"/>
      <c r="E129" s="288" t="s">
        <v>908</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12" customHeight="1">
      <c r="A130" s="33"/>
      <c r="B130" s="34"/>
      <c r="C130" s="28" t="s">
        <v>909</v>
      </c>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6.5" customHeight="1">
      <c r="A131" s="33"/>
      <c r="B131" s="34"/>
      <c r="C131" s="33"/>
      <c r="D131" s="33"/>
      <c r="E131" s="240" t="str">
        <f>E13</f>
        <v>SO 01.03.02 - Most v km 80,741</v>
      </c>
      <c r="F131" s="286"/>
      <c r="G131" s="286"/>
      <c r="H131" s="286"/>
      <c r="I131" s="102"/>
      <c r="J131" s="33"/>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12" customHeight="1">
      <c r="A133" s="33"/>
      <c r="B133" s="34"/>
      <c r="C133" s="28" t="s">
        <v>20</v>
      </c>
      <c r="D133" s="33"/>
      <c r="E133" s="33"/>
      <c r="F133" s="26" t="str">
        <f>F16</f>
        <v>Nedvědice - Tišnov</v>
      </c>
      <c r="G133" s="33"/>
      <c r="H133" s="33"/>
      <c r="I133" s="103" t="s">
        <v>22</v>
      </c>
      <c r="J133" s="56" t="str">
        <f>IF(J16="","",J16)</f>
        <v>24. 6. 2020</v>
      </c>
      <c r="K133" s="33"/>
      <c r="L133" s="43"/>
      <c r="S133" s="33"/>
      <c r="T133" s="33"/>
      <c r="U133" s="33"/>
      <c r="V133" s="33"/>
      <c r="W133" s="33"/>
      <c r="X133" s="33"/>
      <c r="Y133" s="33"/>
      <c r="Z133" s="33"/>
      <c r="AA133" s="33"/>
      <c r="AB133" s="33"/>
      <c r="AC133" s="33"/>
      <c r="AD133" s="33"/>
      <c r="AE133" s="33"/>
    </row>
    <row r="134" spans="1:65" s="2" customFormat="1" ht="6.95" customHeight="1">
      <c r="A134" s="33"/>
      <c r="B134" s="34"/>
      <c r="C134" s="33"/>
      <c r="D134" s="33"/>
      <c r="E134" s="33"/>
      <c r="F134" s="33"/>
      <c r="G134" s="33"/>
      <c r="H134" s="33"/>
      <c r="I134" s="102"/>
      <c r="J134" s="33"/>
      <c r="K134" s="33"/>
      <c r="L134" s="43"/>
      <c r="S134" s="33"/>
      <c r="T134" s="33"/>
      <c r="U134" s="33"/>
      <c r="V134" s="33"/>
      <c r="W134" s="33"/>
      <c r="X134" s="33"/>
      <c r="Y134" s="33"/>
      <c r="Z134" s="33"/>
      <c r="AA134" s="33"/>
      <c r="AB134" s="33"/>
      <c r="AC134" s="33"/>
      <c r="AD134" s="33"/>
      <c r="AE134" s="33"/>
    </row>
    <row r="135" spans="1:65" s="2" customFormat="1" ht="25.7" customHeight="1">
      <c r="A135" s="33"/>
      <c r="B135" s="34"/>
      <c r="C135" s="28" t="s">
        <v>24</v>
      </c>
      <c r="D135" s="33"/>
      <c r="E135" s="33"/>
      <c r="F135" s="26" t="str">
        <f>E19</f>
        <v>Správa železnic, státní organizace</v>
      </c>
      <c r="G135" s="33"/>
      <c r="H135" s="33"/>
      <c r="I135" s="103" t="s">
        <v>32</v>
      </c>
      <c r="J135" s="31" t="str">
        <f>E25</f>
        <v>DMC Havlíčkův Brod, s.r.o.</v>
      </c>
      <c r="K135" s="33"/>
      <c r="L135" s="43"/>
      <c r="S135" s="33"/>
      <c r="T135" s="33"/>
      <c r="U135" s="33"/>
      <c r="V135" s="33"/>
      <c r="W135" s="33"/>
      <c r="X135" s="33"/>
      <c r="Y135" s="33"/>
      <c r="Z135" s="33"/>
      <c r="AA135" s="33"/>
      <c r="AB135" s="33"/>
      <c r="AC135" s="33"/>
      <c r="AD135" s="33"/>
      <c r="AE135" s="33"/>
    </row>
    <row r="136" spans="1:65" s="2" customFormat="1" ht="25.7" customHeight="1">
      <c r="A136" s="33"/>
      <c r="B136" s="34"/>
      <c r="C136" s="28" t="s">
        <v>30</v>
      </c>
      <c r="D136" s="33"/>
      <c r="E136" s="33"/>
      <c r="F136" s="26" t="str">
        <f>IF(E22="","",E22)</f>
        <v>Vyplň údaj</v>
      </c>
      <c r="G136" s="33"/>
      <c r="H136" s="33"/>
      <c r="I136" s="103" t="s">
        <v>37</v>
      </c>
      <c r="J136" s="31" t="str">
        <f>E28</f>
        <v>DMC Havlíčkův Brod, s.r.o.</v>
      </c>
      <c r="K136" s="33"/>
      <c r="L136" s="43"/>
      <c r="S136" s="33"/>
      <c r="T136" s="33"/>
      <c r="U136" s="33"/>
      <c r="V136" s="33"/>
      <c r="W136" s="33"/>
      <c r="X136" s="33"/>
      <c r="Y136" s="33"/>
      <c r="Z136" s="33"/>
      <c r="AA136" s="33"/>
      <c r="AB136" s="33"/>
      <c r="AC136" s="33"/>
      <c r="AD136" s="33"/>
      <c r="AE136" s="33"/>
    </row>
    <row r="137" spans="1:65" s="2" customFormat="1" ht="10.35" customHeight="1">
      <c r="A137" s="33"/>
      <c r="B137" s="34"/>
      <c r="C137" s="33"/>
      <c r="D137" s="33"/>
      <c r="E137" s="33"/>
      <c r="F137" s="33"/>
      <c r="G137" s="33"/>
      <c r="H137" s="33"/>
      <c r="I137" s="102"/>
      <c r="J137" s="33"/>
      <c r="K137" s="33"/>
      <c r="L137" s="43"/>
      <c r="S137" s="33"/>
      <c r="T137" s="33"/>
      <c r="U137" s="33"/>
      <c r="V137" s="33"/>
      <c r="W137" s="33"/>
      <c r="X137" s="33"/>
      <c r="Y137" s="33"/>
      <c r="Z137" s="33"/>
      <c r="AA137" s="33"/>
      <c r="AB137" s="33"/>
      <c r="AC137" s="33"/>
      <c r="AD137" s="33"/>
      <c r="AE137" s="33"/>
    </row>
    <row r="138" spans="1:65" s="11" customFormat="1" ht="29.25" customHeight="1">
      <c r="A138" s="142"/>
      <c r="B138" s="143"/>
      <c r="C138" s="144" t="s">
        <v>170</v>
      </c>
      <c r="D138" s="145" t="s">
        <v>64</v>
      </c>
      <c r="E138" s="145" t="s">
        <v>60</v>
      </c>
      <c r="F138" s="145" t="s">
        <v>61</v>
      </c>
      <c r="G138" s="145" t="s">
        <v>171</v>
      </c>
      <c r="H138" s="145" t="s">
        <v>172</v>
      </c>
      <c r="I138" s="146" t="s">
        <v>173</v>
      </c>
      <c r="J138" s="145" t="s">
        <v>163</v>
      </c>
      <c r="K138" s="147" t="s">
        <v>174</v>
      </c>
      <c r="L138" s="148"/>
      <c r="M138" s="63" t="s">
        <v>1</v>
      </c>
      <c r="N138" s="64" t="s">
        <v>43</v>
      </c>
      <c r="O138" s="64" t="s">
        <v>175</v>
      </c>
      <c r="P138" s="64" t="s">
        <v>176</v>
      </c>
      <c r="Q138" s="64" t="s">
        <v>177</v>
      </c>
      <c r="R138" s="64" t="s">
        <v>178</v>
      </c>
      <c r="S138" s="64" t="s">
        <v>179</v>
      </c>
      <c r="T138" s="65" t="s">
        <v>180</v>
      </c>
      <c r="U138" s="142"/>
      <c r="V138" s="142"/>
      <c r="W138" s="142"/>
      <c r="X138" s="142"/>
      <c r="Y138" s="142"/>
      <c r="Z138" s="142"/>
      <c r="AA138" s="142"/>
      <c r="AB138" s="142"/>
      <c r="AC138" s="142"/>
      <c r="AD138" s="142"/>
      <c r="AE138" s="142"/>
    </row>
    <row r="139" spans="1:65" s="2" customFormat="1" ht="22.9" customHeight="1">
      <c r="A139" s="33"/>
      <c r="B139" s="34"/>
      <c r="C139" s="70" t="s">
        <v>181</v>
      </c>
      <c r="D139" s="33"/>
      <c r="E139" s="33"/>
      <c r="F139" s="33"/>
      <c r="G139" s="33"/>
      <c r="H139" s="33"/>
      <c r="I139" s="102"/>
      <c r="J139" s="149">
        <f>BK139</f>
        <v>0</v>
      </c>
      <c r="K139" s="33"/>
      <c r="L139" s="34"/>
      <c r="M139" s="66"/>
      <c r="N139" s="57"/>
      <c r="O139" s="67"/>
      <c r="P139" s="150">
        <f>P140+P199+P282</f>
        <v>0</v>
      </c>
      <c r="Q139" s="67"/>
      <c r="R139" s="150">
        <f>R140+R199+R282</f>
        <v>145.02130846</v>
      </c>
      <c r="S139" s="67"/>
      <c r="T139" s="151">
        <f>T140+T199+T282</f>
        <v>9.9365199999999998</v>
      </c>
      <c r="U139" s="33"/>
      <c r="V139" s="33"/>
      <c r="W139" s="33"/>
      <c r="X139" s="33"/>
      <c r="Y139" s="33"/>
      <c r="Z139" s="33"/>
      <c r="AA139" s="33"/>
      <c r="AB139" s="33"/>
      <c r="AC139" s="33"/>
      <c r="AD139" s="33"/>
      <c r="AE139" s="33"/>
      <c r="AT139" s="18" t="s">
        <v>78</v>
      </c>
      <c r="AU139" s="18" t="s">
        <v>165</v>
      </c>
      <c r="BK139" s="152">
        <f>BK140+BK199+BK282</f>
        <v>0</v>
      </c>
    </row>
    <row r="140" spans="1:65" s="12" customFormat="1" ht="25.9" customHeight="1">
      <c r="B140" s="153"/>
      <c r="D140" s="154" t="s">
        <v>78</v>
      </c>
      <c r="E140" s="155" t="s">
        <v>182</v>
      </c>
      <c r="F140" s="155" t="s">
        <v>183</v>
      </c>
      <c r="I140" s="156"/>
      <c r="J140" s="157">
        <f>BK140</f>
        <v>0</v>
      </c>
      <c r="L140" s="153"/>
      <c r="M140" s="158"/>
      <c r="N140" s="159"/>
      <c r="O140" s="159"/>
      <c r="P140" s="160">
        <f>P141+P158+P164+P169</f>
        <v>0</v>
      </c>
      <c r="Q140" s="159"/>
      <c r="R140" s="160">
        <f>R141+R158+R164+R169</f>
        <v>134.26293982000001</v>
      </c>
      <c r="S140" s="159"/>
      <c r="T140" s="161">
        <f>T141+T158+T164+T169</f>
        <v>2.8453199999999996</v>
      </c>
      <c r="AR140" s="154" t="s">
        <v>86</v>
      </c>
      <c r="AT140" s="162" t="s">
        <v>78</v>
      </c>
      <c r="AU140" s="162" t="s">
        <v>79</v>
      </c>
      <c r="AY140" s="154" t="s">
        <v>184</v>
      </c>
      <c r="BK140" s="163">
        <f>BK141+BK158+BK164+BK169</f>
        <v>0</v>
      </c>
    </row>
    <row r="141" spans="1:65" s="12" customFormat="1" ht="22.9" customHeight="1">
      <c r="B141" s="153"/>
      <c r="D141" s="154" t="s">
        <v>78</v>
      </c>
      <c r="E141" s="164" t="s">
        <v>86</v>
      </c>
      <c r="F141" s="164" t="s">
        <v>922</v>
      </c>
      <c r="I141" s="156"/>
      <c r="J141" s="165">
        <f>BK141</f>
        <v>0</v>
      </c>
      <c r="L141" s="153"/>
      <c r="M141" s="158"/>
      <c r="N141" s="159"/>
      <c r="O141" s="159"/>
      <c r="P141" s="160">
        <f>SUM(P142:P157)</f>
        <v>0</v>
      </c>
      <c r="Q141" s="159"/>
      <c r="R141" s="160">
        <f>SUM(R142:R157)</f>
        <v>0</v>
      </c>
      <c r="S141" s="159"/>
      <c r="T141" s="161">
        <f>SUM(T142:T157)</f>
        <v>0</v>
      </c>
      <c r="AR141" s="154" t="s">
        <v>86</v>
      </c>
      <c r="AT141" s="162" t="s">
        <v>78</v>
      </c>
      <c r="AU141" s="162" t="s">
        <v>86</v>
      </c>
      <c r="AY141" s="154" t="s">
        <v>184</v>
      </c>
      <c r="BK141" s="163">
        <f>SUM(BK142:BK157)</f>
        <v>0</v>
      </c>
    </row>
    <row r="142" spans="1:65" s="2" customFormat="1" ht="24.2" customHeight="1">
      <c r="A142" s="33"/>
      <c r="B142" s="166"/>
      <c r="C142" s="167" t="s">
        <v>86</v>
      </c>
      <c r="D142" s="167" t="s">
        <v>187</v>
      </c>
      <c r="E142" s="168" t="s">
        <v>927</v>
      </c>
      <c r="F142" s="169" t="s">
        <v>928</v>
      </c>
      <c r="G142" s="170" t="s">
        <v>228</v>
      </c>
      <c r="H142" s="171">
        <v>79.86</v>
      </c>
      <c r="I142" s="172"/>
      <c r="J142" s="173">
        <f>ROUND(I142*H142,2)</f>
        <v>0</v>
      </c>
      <c r="K142" s="169" t="s">
        <v>925</v>
      </c>
      <c r="L142" s="34"/>
      <c r="M142" s="174" t="s">
        <v>1</v>
      </c>
      <c r="N142" s="175" t="s">
        <v>44</v>
      </c>
      <c r="O142" s="59"/>
      <c r="P142" s="176">
        <f>O142*H142</f>
        <v>0</v>
      </c>
      <c r="Q142" s="176">
        <v>0</v>
      </c>
      <c r="R142" s="176">
        <f>Q142*H142</f>
        <v>0</v>
      </c>
      <c r="S142" s="176">
        <v>0</v>
      </c>
      <c r="T142" s="177">
        <f>S142*H142</f>
        <v>0</v>
      </c>
      <c r="U142" s="33"/>
      <c r="V142" s="33"/>
      <c r="W142" s="33"/>
      <c r="X142" s="33"/>
      <c r="Y142" s="33"/>
      <c r="Z142" s="33"/>
      <c r="AA142" s="33"/>
      <c r="AB142" s="33"/>
      <c r="AC142" s="33"/>
      <c r="AD142" s="33"/>
      <c r="AE142" s="33"/>
      <c r="AR142" s="178" t="s">
        <v>192</v>
      </c>
      <c r="AT142" s="178" t="s">
        <v>187</v>
      </c>
      <c r="AU142" s="178" t="s">
        <v>88</v>
      </c>
      <c r="AY142" s="18" t="s">
        <v>184</v>
      </c>
      <c r="BE142" s="179">
        <f>IF(N142="základní",J142,0)</f>
        <v>0</v>
      </c>
      <c r="BF142" s="179">
        <f>IF(N142="snížená",J142,0)</f>
        <v>0</v>
      </c>
      <c r="BG142" s="179">
        <f>IF(N142="zákl. přenesená",J142,0)</f>
        <v>0</v>
      </c>
      <c r="BH142" s="179">
        <f>IF(N142="sníž. přenesená",J142,0)</f>
        <v>0</v>
      </c>
      <c r="BI142" s="179">
        <f>IF(N142="nulová",J142,0)</f>
        <v>0</v>
      </c>
      <c r="BJ142" s="18" t="s">
        <v>86</v>
      </c>
      <c r="BK142" s="179">
        <f>ROUND(I142*H142,2)</f>
        <v>0</v>
      </c>
      <c r="BL142" s="18" t="s">
        <v>192</v>
      </c>
      <c r="BM142" s="178" t="s">
        <v>1111</v>
      </c>
    </row>
    <row r="143" spans="1:65" s="13" customFormat="1" ht="11.25">
      <c r="B143" s="184"/>
      <c r="D143" s="180" t="s">
        <v>196</v>
      </c>
      <c r="E143" s="185" t="s">
        <v>1</v>
      </c>
      <c r="F143" s="186" t="s">
        <v>1112</v>
      </c>
      <c r="H143" s="187">
        <v>79.86</v>
      </c>
      <c r="I143" s="188"/>
      <c r="L143" s="184"/>
      <c r="M143" s="189"/>
      <c r="N143" s="190"/>
      <c r="O143" s="190"/>
      <c r="P143" s="190"/>
      <c r="Q143" s="190"/>
      <c r="R143" s="190"/>
      <c r="S143" s="190"/>
      <c r="T143" s="191"/>
      <c r="AT143" s="185" t="s">
        <v>196</v>
      </c>
      <c r="AU143" s="185" t="s">
        <v>88</v>
      </c>
      <c r="AV143" s="13" t="s">
        <v>88</v>
      </c>
      <c r="AW143" s="13" t="s">
        <v>36</v>
      </c>
      <c r="AX143" s="13" t="s">
        <v>86</v>
      </c>
      <c r="AY143" s="185" t="s">
        <v>184</v>
      </c>
    </row>
    <row r="144" spans="1:65" s="2" customFormat="1" ht="24.2" customHeight="1">
      <c r="A144" s="33"/>
      <c r="B144" s="166"/>
      <c r="C144" s="167" t="s">
        <v>88</v>
      </c>
      <c r="D144" s="167" t="s">
        <v>187</v>
      </c>
      <c r="E144" s="168" t="s">
        <v>932</v>
      </c>
      <c r="F144" s="169" t="s">
        <v>933</v>
      </c>
      <c r="G144" s="170" t="s">
        <v>228</v>
      </c>
      <c r="H144" s="171">
        <v>32.32</v>
      </c>
      <c r="I144" s="172"/>
      <c r="J144" s="173">
        <f>ROUND(I144*H144,2)</f>
        <v>0</v>
      </c>
      <c r="K144" s="169" t="s">
        <v>925</v>
      </c>
      <c r="L144" s="34"/>
      <c r="M144" s="174" t="s">
        <v>1</v>
      </c>
      <c r="N144" s="175" t="s">
        <v>44</v>
      </c>
      <c r="O144" s="59"/>
      <c r="P144" s="176">
        <f>O144*H144</f>
        <v>0</v>
      </c>
      <c r="Q144" s="176">
        <v>0</v>
      </c>
      <c r="R144" s="176">
        <f>Q144*H144</f>
        <v>0</v>
      </c>
      <c r="S144" s="176">
        <v>0</v>
      </c>
      <c r="T144" s="177">
        <f>S144*H144</f>
        <v>0</v>
      </c>
      <c r="U144" s="33"/>
      <c r="V144" s="33"/>
      <c r="W144" s="33"/>
      <c r="X144" s="33"/>
      <c r="Y144" s="33"/>
      <c r="Z144" s="33"/>
      <c r="AA144" s="33"/>
      <c r="AB144" s="33"/>
      <c r="AC144" s="33"/>
      <c r="AD144" s="33"/>
      <c r="AE144" s="33"/>
      <c r="AR144" s="178" t="s">
        <v>192</v>
      </c>
      <c r="AT144" s="178" t="s">
        <v>187</v>
      </c>
      <c r="AU144" s="178" t="s">
        <v>88</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192</v>
      </c>
      <c r="BM144" s="178" t="s">
        <v>1113</v>
      </c>
    </row>
    <row r="145" spans="1:65" s="15" customFormat="1" ht="11.25">
      <c r="B145" s="210"/>
      <c r="D145" s="180" t="s">
        <v>196</v>
      </c>
      <c r="E145" s="211" t="s">
        <v>1</v>
      </c>
      <c r="F145" s="212" t="s">
        <v>1114</v>
      </c>
      <c r="H145" s="211" t="s">
        <v>1</v>
      </c>
      <c r="I145" s="213"/>
      <c r="L145" s="210"/>
      <c r="M145" s="214"/>
      <c r="N145" s="215"/>
      <c r="O145" s="215"/>
      <c r="P145" s="215"/>
      <c r="Q145" s="215"/>
      <c r="R145" s="215"/>
      <c r="S145" s="215"/>
      <c r="T145" s="216"/>
      <c r="AT145" s="211" t="s">
        <v>196</v>
      </c>
      <c r="AU145" s="211" t="s">
        <v>88</v>
      </c>
      <c r="AV145" s="15" t="s">
        <v>86</v>
      </c>
      <c r="AW145" s="15" t="s">
        <v>36</v>
      </c>
      <c r="AX145" s="15" t="s">
        <v>79</v>
      </c>
      <c r="AY145" s="211" t="s">
        <v>184</v>
      </c>
    </row>
    <row r="146" spans="1:65" s="13" customFormat="1" ht="11.25">
      <c r="B146" s="184"/>
      <c r="D146" s="180" t="s">
        <v>196</v>
      </c>
      <c r="E146" s="185" t="s">
        <v>1</v>
      </c>
      <c r="F146" s="186" t="s">
        <v>1115</v>
      </c>
      <c r="H146" s="187">
        <v>32.32</v>
      </c>
      <c r="I146" s="188"/>
      <c r="L146" s="184"/>
      <c r="M146" s="189"/>
      <c r="N146" s="190"/>
      <c r="O146" s="190"/>
      <c r="P146" s="190"/>
      <c r="Q146" s="190"/>
      <c r="R146" s="190"/>
      <c r="S146" s="190"/>
      <c r="T146" s="191"/>
      <c r="AT146" s="185" t="s">
        <v>196</v>
      </c>
      <c r="AU146" s="185" t="s">
        <v>88</v>
      </c>
      <c r="AV146" s="13" t="s">
        <v>88</v>
      </c>
      <c r="AW146" s="13" t="s">
        <v>36</v>
      </c>
      <c r="AX146" s="13" t="s">
        <v>86</v>
      </c>
      <c r="AY146" s="185" t="s">
        <v>184</v>
      </c>
    </row>
    <row r="147" spans="1:65" s="2" customFormat="1" ht="24.2" customHeight="1">
      <c r="A147" s="33"/>
      <c r="B147" s="166"/>
      <c r="C147" s="167" t="s">
        <v>102</v>
      </c>
      <c r="D147" s="167" t="s">
        <v>187</v>
      </c>
      <c r="E147" s="168" t="s">
        <v>935</v>
      </c>
      <c r="F147" s="169" t="s">
        <v>936</v>
      </c>
      <c r="G147" s="170" t="s">
        <v>228</v>
      </c>
      <c r="H147" s="171">
        <v>47.54</v>
      </c>
      <c r="I147" s="172"/>
      <c r="J147" s="173">
        <f>ROUND(I147*H147,2)</f>
        <v>0</v>
      </c>
      <c r="K147" s="169" t="s">
        <v>925</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1116</v>
      </c>
    </row>
    <row r="148" spans="1:65" s="13" customFormat="1" ht="11.25">
      <c r="B148" s="184"/>
      <c r="D148" s="180" t="s">
        <v>196</v>
      </c>
      <c r="E148" s="185" t="s">
        <v>1</v>
      </c>
      <c r="F148" s="186" t="s">
        <v>1117</v>
      </c>
      <c r="H148" s="187">
        <v>47.54</v>
      </c>
      <c r="I148" s="188"/>
      <c r="L148" s="184"/>
      <c r="M148" s="189"/>
      <c r="N148" s="190"/>
      <c r="O148" s="190"/>
      <c r="P148" s="190"/>
      <c r="Q148" s="190"/>
      <c r="R148" s="190"/>
      <c r="S148" s="190"/>
      <c r="T148" s="191"/>
      <c r="AT148" s="185" t="s">
        <v>196</v>
      </c>
      <c r="AU148" s="185" t="s">
        <v>88</v>
      </c>
      <c r="AV148" s="13" t="s">
        <v>88</v>
      </c>
      <c r="AW148" s="13" t="s">
        <v>36</v>
      </c>
      <c r="AX148" s="13" t="s">
        <v>86</v>
      </c>
      <c r="AY148" s="185" t="s">
        <v>184</v>
      </c>
    </row>
    <row r="149" spans="1:65" s="2" customFormat="1" ht="37.9" customHeight="1">
      <c r="A149" s="33"/>
      <c r="B149" s="166"/>
      <c r="C149" s="167" t="s">
        <v>192</v>
      </c>
      <c r="D149" s="167" t="s">
        <v>187</v>
      </c>
      <c r="E149" s="168" t="s">
        <v>939</v>
      </c>
      <c r="F149" s="169" t="s">
        <v>940</v>
      </c>
      <c r="G149" s="170" t="s">
        <v>228</v>
      </c>
      <c r="H149" s="171">
        <v>475.4</v>
      </c>
      <c r="I149" s="172"/>
      <c r="J149" s="173">
        <f>ROUND(I149*H149,2)</f>
        <v>0</v>
      </c>
      <c r="K149" s="169" t="s">
        <v>925</v>
      </c>
      <c r="L149" s="34"/>
      <c r="M149" s="174" t="s">
        <v>1</v>
      </c>
      <c r="N149" s="175" t="s">
        <v>44</v>
      </c>
      <c r="O149" s="59"/>
      <c r="P149" s="176">
        <f>O149*H149</f>
        <v>0</v>
      </c>
      <c r="Q149" s="176">
        <v>0</v>
      </c>
      <c r="R149" s="176">
        <f>Q149*H149</f>
        <v>0</v>
      </c>
      <c r="S149" s="176">
        <v>0</v>
      </c>
      <c r="T149" s="177">
        <f>S149*H149</f>
        <v>0</v>
      </c>
      <c r="U149" s="33"/>
      <c r="V149" s="33"/>
      <c r="W149" s="33"/>
      <c r="X149" s="33"/>
      <c r="Y149" s="33"/>
      <c r="Z149" s="33"/>
      <c r="AA149" s="33"/>
      <c r="AB149" s="33"/>
      <c r="AC149" s="33"/>
      <c r="AD149" s="33"/>
      <c r="AE149" s="33"/>
      <c r="AR149" s="178" t="s">
        <v>192</v>
      </c>
      <c r="AT149" s="178" t="s">
        <v>187</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1118</v>
      </c>
    </row>
    <row r="150" spans="1:65" s="15" customFormat="1" ht="11.25">
      <c r="B150" s="210"/>
      <c r="D150" s="180" t="s">
        <v>196</v>
      </c>
      <c r="E150" s="211" t="s">
        <v>1</v>
      </c>
      <c r="F150" s="212" t="s">
        <v>1119</v>
      </c>
      <c r="H150" s="211" t="s">
        <v>1</v>
      </c>
      <c r="I150" s="213"/>
      <c r="L150" s="210"/>
      <c r="M150" s="214"/>
      <c r="N150" s="215"/>
      <c r="O150" s="215"/>
      <c r="P150" s="215"/>
      <c r="Q150" s="215"/>
      <c r="R150" s="215"/>
      <c r="S150" s="215"/>
      <c r="T150" s="216"/>
      <c r="AT150" s="211" t="s">
        <v>196</v>
      </c>
      <c r="AU150" s="211" t="s">
        <v>88</v>
      </c>
      <c r="AV150" s="15" t="s">
        <v>86</v>
      </c>
      <c r="AW150" s="15" t="s">
        <v>36</v>
      </c>
      <c r="AX150" s="15" t="s">
        <v>79</v>
      </c>
      <c r="AY150" s="211" t="s">
        <v>184</v>
      </c>
    </row>
    <row r="151" spans="1:65" s="13" customFormat="1" ht="11.25">
      <c r="B151" s="184"/>
      <c r="D151" s="180" t="s">
        <v>196</v>
      </c>
      <c r="E151" s="185" t="s">
        <v>1</v>
      </c>
      <c r="F151" s="186" t="s">
        <v>1120</v>
      </c>
      <c r="H151" s="187">
        <v>475.4</v>
      </c>
      <c r="I151" s="188"/>
      <c r="L151" s="184"/>
      <c r="M151" s="189"/>
      <c r="N151" s="190"/>
      <c r="O151" s="190"/>
      <c r="P151" s="190"/>
      <c r="Q151" s="190"/>
      <c r="R151" s="190"/>
      <c r="S151" s="190"/>
      <c r="T151" s="191"/>
      <c r="AT151" s="185" t="s">
        <v>196</v>
      </c>
      <c r="AU151" s="185" t="s">
        <v>88</v>
      </c>
      <c r="AV151" s="13" t="s">
        <v>88</v>
      </c>
      <c r="AW151" s="13" t="s">
        <v>36</v>
      </c>
      <c r="AX151" s="13" t="s">
        <v>86</v>
      </c>
      <c r="AY151" s="185" t="s">
        <v>184</v>
      </c>
    </row>
    <row r="152" spans="1:65" s="2" customFormat="1" ht="24.2" customHeight="1">
      <c r="A152" s="33"/>
      <c r="B152" s="166"/>
      <c r="C152" s="167" t="s">
        <v>185</v>
      </c>
      <c r="D152" s="167" t="s">
        <v>187</v>
      </c>
      <c r="E152" s="168" t="s">
        <v>943</v>
      </c>
      <c r="F152" s="169" t="s">
        <v>944</v>
      </c>
      <c r="G152" s="170" t="s">
        <v>200</v>
      </c>
      <c r="H152" s="171">
        <v>44</v>
      </c>
      <c r="I152" s="172"/>
      <c r="J152" s="173">
        <f>ROUND(I152*H152,2)</f>
        <v>0</v>
      </c>
      <c r="K152" s="169" t="s">
        <v>925</v>
      </c>
      <c r="L152" s="34"/>
      <c r="M152" s="174" t="s">
        <v>1</v>
      </c>
      <c r="N152" s="175" t="s">
        <v>44</v>
      </c>
      <c r="O152" s="59"/>
      <c r="P152" s="176">
        <f>O152*H152</f>
        <v>0</v>
      </c>
      <c r="Q152" s="176">
        <v>0</v>
      </c>
      <c r="R152" s="176">
        <f>Q152*H152</f>
        <v>0</v>
      </c>
      <c r="S152" s="176">
        <v>0</v>
      </c>
      <c r="T152" s="177">
        <f>S152*H152</f>
        <v>0</v>
      </c>
      <c r="U152" s="33"/>
      <c r="V152" s="33"/>
      <c r="W152" s="33"/>
      <c r="X152" s="33"/>
      <c r="Y152" s="33"/>
      <c r="Z152" s="33"/>
      <c r="AA152" s="33"/>
      <c r="AB152" s="33"/>
      <c r="AC152" s="33"/>
      <c r="AD152" s="33"/>
      <c r="AE152" s="33"/>
      <c r="AR152" s="178" t="s">
        <v>192</v>
      </c>
      <c r="AT152" s="178" t="s">
        <v>187</v>
      </c>
      <c r="AU152" s="178" t="s">
        <v>88</v>
      </c>
      <c r="AY152" s="18" t="s">
        <v>184</v>
      </c>
      <c r="BE152" s="179">
        <f>IF(N152="základní",J152,0)</f>
        <v>0</v>
      </c>
      <c r="BF152" s="179">
        <f>IF(N152="snížená",J152,0)</f>
        <v>0</v>
      </c>
      <c r="BG152" s="179">
        <f>IF(N152="zákl. přenesená",J152,0)</f>
        <v>0</v>
      </c>
      <c r="BH152" s="179">
        <f>IF(N152="sníž. přenesená",J152,0)</f>
        <v>0</v>
      </c>
      <c r="BI152" s="179">
        <f>IF(N152="nulová",J152,0)</f>
        <v>0</v>
      </c>
      <c r="BJ152" s="18" t="s">
        <v>86</v>
      </c>
      <c r="BK152" s="179">
        <f>ROUND(I152*H152,2)</f>
        <v>0</v>
      </c>
      <c r="BL152" s="18" t="s">
        <v>192</v>
      </c>
      <c r="BM152" s="178" t="s">
        <v>1121</v>
      </c>
    </row>
    <row r="153" spans="1:65" s="13" customFormat="1" ht="11.25">
      <c r="B153" s="184"/>
      <c r="D153" s="180" t="s">
        <v>196</v>
      </c>
      <c r="E153" s="185" t="s">
        <v>1</v>
      </c>
      <c r="F153" s="186" t="s">
        <v>1122</v>
      </c>
      <c r="H153" s="187">
        <v>44</v>
      </c>
      <c r="I153" s="188"/>
      <c r="L153" s="184"/>
      <c r="M153" s="189"/>
      <c r="N153" s="190"/>
      <c r="O153" s="190"/>
      <c r="P153" s="190"/>
      <c r="Q153" s="190"/>
      <c r="R153" s="190"/>
      <c r="S153" s="190"/>
      <c r="T153" s="191"/>
      <c r="AT153" s="185" t="s">
        <v>196</v>
      </c>
      <c r="AU153" s="185" t="s">
        <v>88</v>
      </c>
      <c r="AV153" s="13" t="s">
        <v>88</v>
      </c>
      <c r="AW153" s="13" t="s">
        <v>36</v>
      </c>
      <c r="AX153" s="13" t="s">
        <v>86</v>
      </c>
      <c r="AY153" s="185" t="s">
        <v>184</v>
      </c>
    </row>
    <row r="154" spans="1:65" s="2" customFormat="1" ht="14.45" customHeight="1">
      <c r="A154" s="33"/>
      <c r="B154" s="166"/>
      <c r="C154" s="167" t="s">
        <v>220</v>
      </c>
      <c r="D154" s="167" t="s">
        <v>187</v>
      </c>
      <c r="E154" s="168" t="s">
        <v>947</v>
      </c>
      <c r="F154" s="169" t="s">
        <v>948</v>
      </c>
      <c r="G154" s="170" t="s">
        <v>228</v>
      </c>
      <c r="H154" s="171">
        <v>79.86</v>
      </c>
      <c r="I154" s="172"/>
      <c r="J154" s="173">
        <f>ROUND(I154*H154,2)</f>
        <v>0</v>
      </c>
      <c r="K154" s="169" t="s">
        <v>925</v>
      </c>
      <c r="L154" s="34"/>
      <c r="M154" s="174" t="s">
        <v>1</v>
      </c>
      <c r="N154" s="175" t="s">
        <v>44</v>
      </c>
      <c r="O154" s="59"/>
      <c r="P154" s="176">
        <f>O154*H154</f>
        <v>0</v>
      </c>
      <c r="Q154" s="176">
        <v>0</v>
      </c>
      <c r="R154" s="176">
        <f>Q154*H154</f>
        <v>0</v>
      </c>
      <c r="S154" s="176">
        <v>0</v>
      </c>
      <c r="T154" s="177">
        <f>S154*H154</f>
        <v>0</v>
      </c>
      <c r="U154" s="33"/>
      <c r="V154" s="33"/>
      <c r="W154" s="33"/>
      <c r="X154" s="33"/>
      <c r="Y154" s="33"/>
      <c r="Z154" s="33"/>
      <c r="AA154" s="33"/>
      <c r="AB154" s="33"/>
      <c r="AC154" s="33"/>
      <c r="AD154" s="33"/>
      <c r="AE154" s="33"/>
      <c r="AR154" s="178" t="s">
        <v>192</v>
      </c>
      <c r="AT154" s="178" t="s">
        <v>187</v>
      </c>
      <c r="AU154" s="178" t="s">
        <v>88</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192</v>
      </c>
      <c r="BM154" s="178" t="s">
        <v>1123</v>
      </c>
    </row>
    <row r="155" spans="1:65" s="13" customFormat="1" ht="11.25">
      <c r="B155" s="184"/>
      <c r="D155" s="180" t="s">
        <v>196</v>
      </c>
      <c r="E155" s="185" t="s">
        <v>1</v>
      </c>
      <c r="F155" s="186" t="s">
        <v>1124</v>
      </c>
      <c r="H155" s="187">
        <v>79.86</v>
      </c>
      <c r="I155" s="188"/>
      <c r="L155" s="184"/>
      <c r="M155" s="189"/>
      <c r="N155" s="190"/>
      <c r="O155" s="190"/>
      <c r="P155" s="190"/>
      <c r="Q155" s="190"/>
      <c r="R155" s="190"/>
      <c r="S155" s="190"/>
      <c r="T155" s="191"/>
      <c r="AT155" s="185" t="s">
        <v>196</v>
      </c>
      <c r="AU155" s="185" t="s">
        <v>88</v>
      </c>
      <c r="AV155" s="13" t="s">
        <v>88</v>
      </c>
      <c r="AW155" s="13" t="s">
        <v>36</v>
      </c>
      <c r="AX155" s="13" t="s">
        <v>86</v>
      </c>
      <c r="AY155" s="185" t="s">
        <v>184</v>
      </c>
    </row>
    <row r="156" spans="1:65" s="2" customFormat="1" ht="24.2" customHeight="1">
      <c r="A156" s="33"/>
      <c r="B156" s="166"/>
      <c r="C156" s="167" t="s">
        <v>225</v>
      </c>
      <c r="D156" s="167" t="s">
        <v>187</v>
      </c>
      <c r="E156" s="168" t="s">
        <v>950</v>
      </c>
      <c r="F156" s="169" t="s">
        <v>951</v>
      </c>
      <c r="G156" s="170" t="s">
        <v>228</v>
      </c>
      <c r="H156" s="171">
        <v>32.32</v>
      </c>
      <c r="I156" s="172"/>
      <c r="J156" s="173">
        <f>ROUND(I156*H156,2)</f>
        <v>0</v>
      </c>
      <c r="K156" s="169" t="s">
        <v>925</v>
      </c>
      <c r="L156" s="34"/>
      <c r="M156" s="174" t="s">
        <v>1</v>
      </c>
      <c r="N156" s="175" t="s">
        <v>44</v>
      </c>
      <c r="O156" s="59"/>
      <c r="P156" s="176">
        <f>O156*H156</f>
        <v>0</v>
      </c>
      <c r="Q156" s="176">
        <v>0</v>
      </c>
      <c r="R156" s="176">
        <f>Q156*H156</f>
        <v>0</v>
      </c>
      <c r="S156" s="176">
        <v>0</v>
      </c>
      <c r="T156" s="177">
        <f>S156*H156</f>
        <v>0</v>
      </c>
      <c r="U156" s="33"/>
      <c r="V156" s="33"/>
      <c r="W156" s="33"/>
      <c r="X156" s="33"/>
      <c r="Y156" s="33"/>
      <c r="Z156" s="33"/>
      <c r="AA156" s="33"/>
      <c r="AB156" s="33"/>
      <c r="AC156" s="33"/>
      <c r="AD156" s="33"/>
      <c r="AE156" s="33"/>
      <c r="AR156" s="178" t="s">
        <v>192</v>
      </c>
      <c r="AT156" s="178" t="s">
        <v>187</v>
      </c>
      <c r="AU156" s="178" t="s">
        <v>88</v>
      </c>
      <c r="AY156" s="18" t="s">
        <v>184</v>
      </c>
      <c r="BE156" s="179">
        <f>IF(N156="základní",J156,0)</f>
        <v>0</v>
      </c>
      <c r="BF156" s="179">
        <f>IF(N156="snížená",J156,0)</f>
        <v>0</v>
      </c>
      <c r="BG156" s="179">
        <f>IF(N156="zákl. přenesená",J156,0)</f>
        <v>0</v>
      </c>
      <c r="BH156" s="179">
        <f>IF(N156="sníž. přenesená",J156,0)</f>
        <v>0</v>
      </c>
      <c r="BI156" s="179">
        <f>IF(N156="nulová",J156,0)</f>
        <v>0</v>
      </c>
      <c r="BJ156" s="18" t="s">
        <v>86</v>
      </c>
      <c r="BK156" s="179">
        <f>ROUND(I156*H156,2)</f>
        <v>0</v>
      </c>
      <c r="BL156" s="18" t="s">
        <v>192</v>
      </c>
      <c r="BM156" s="178" t="s">
        <v>1125</v>
      </c>
    </row>
    <row r="157" spans="1:65" s="13" customFormat="1" ht="11.25">
      <c r="B157" s="184"/>
      <c r="D157" s="180" t="s">
        <v>196</v>
      </c>
      <c r="E157" s="185" t="s">
        <v>1</v>
      </c>
      <c r="F157" s="186" t="s">
        <v>1126</v>
      </c>
      <c r="H157" s="187">
        <v>32.32</v>
      </c>
      <c r="I157" s="188"/>
      <c r="L157" s="184"/>
      <c r="M157" s="189"/>
      <c r="N157" s="190"/>
      <c r="O157" s="190"/>
      <c r="P157" s="190"/>
      <c r="Q157" s="190"/>
      <c r="R157" s="190"/>
      <c r="S157" s="190"/>
      <c r="T157" s="191"/>
      <c r="AT157" s="185" t="s">
        <v>196</v>
      </c>
      <c r="AU157" s="185" t="s">
        <v>88</v>
      </c>
      <c r="AV157" s="13" t="s">
        <v>88</v>
      </c>
      <c r="AW157" s="13" t="s">
        <v>36</v>
      </c>
      <c r="AX157" s="13" t="s">
        <v>86</v>
      </c>
      <c r="AY157" s="185" t="s">
        <v>184</v>
      </c>
    </row>
    <row r="158" spans="1:65" s="12" customFormat="1" ht="22.9" customHeight="1">
      <c r="B158" s="153"/>
      <c r="D158" s="154" t="s">
        <v>78</v>
      </c>
      <c r="E158" s="164" t="s">
        <v>88</v>
      </c>
      <c r="F158" s="164" t="s">
        <v>1127</v>
      </c>
      <c r="I158" s="156"/>
      <c r="J158" s="165">
        <f>BK158</f>
        <v>0</v>
      </c>
      <c r="L158" s="153"/>
      <c r="M158" s="158"/>
      <c r="N158" s="159"/>
      <c r="O158" s="159"/>
      <c r="P158" s="160">
        <f>SUM(P159:P163)</f>
        <v>0</v>
      </c>
      <c r="Q158" s="159"/>
      <c r="R158" s="160">
        <f>SUM(R159:R163)</f>
        <v>3.5994400000000004</v>
      </c>
      <c r="S158" s="159"/>
      <c r="T158" s="161">
        <f>SUM(T159:T163)</f>
        <v>0</v>
      </c>
      <c r="AR158" s="154" t="s">
        <v>86</v>
      </c>
      <c r="AT158" s="162" t="s">
        <v>78</v>
      </c>
      <c r="AU158" s="162" t="s">
        <v>86</v>
      </c>
      <c r="AY158" s="154" t="s">
        <v>184</v>
      </c>
      <c r="BK158" s="163">
        <f>SUM(BK159:BK163)</f>
        <v>0</v>
      </c>
    </row>
    <row r="159" spans="1:65" s="2" customFormat="1" ht="24.2" customHeight="1">
      <c r="A159" s="33"/>
      <c r="B159" s="166"/>
      <c r="C159" s="167" t="s">
        <v>217</v>
      </c>
      <c r="D159" s="167" t="s">
        <v>187</v>
      </c>
      <c r="E159" s="168" t="s">
        <v>1128</v>
      </c>
      <c r="F159" s="169" t="s">
        <v>1129</v>
      </c>
      <c r="G159" s="170" t="s">
        <v>228</v>
      </c>
      <c r="H159" s="171">
        <v>1.8</v>
      </c>
      <c r="I159" s="172"/>
      <c r="J159" s="173">
        <f>ROUND(I159*H159,2)</f>
        <v>0</v>
      </c>
      <c r="K159" s="169" t="s">
        <v>925</v>
      </c>
      <c r="L159" s="34"/>
      <c r="M159" s="174" t="s">
        <v>1</v>
      </c>
      <c r="N159" s="175" t="s">
        <v>44</v>
      </c>
      <c r="O159" s="59"/>
      <c r="P159" s="176">
        <f>O159*H159</f>
        <v>0</v>
      </c>
      <c r="Q159" s="176">
        <v>0</v>
      </c>
      <c r="R159" s="176">
        <f>Q159*H159</f>
        <v>0</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1130</v>
      </c>
    </row>
    <row r="160" spans="1:65" s="13" customFormat="1" ht="11.25">
      <c r="B160" s="184"/>
      <c r="D160" s="180" t="s">
        <v>196</v>
      </c>
      <c r="E160" s="185" t="s">
        <v>1</v>
      </c>
      <c r="F160" s="186" t="s">
        <v>1131</v>
      </c>
      <c r="H160" s="187">
        <v>1.8</v>
      </c>
      <c r="I160" s="188"/>
      <c r="L160" s="184"/>
      <c r="M160" s="189"/>
      <c r="N160" s="190"/>
      <c r="O160" s="190"/>
      <c r="P160" s="190"/>
      <c r="Q160" s="190"/>
      <c r="R160" s="190"/>
      <c r="S160" s="190"/>
      <c r="T160" s="191"/>
      <c r="AT160" s="185" t="s">
        <v>196</v>
      </c>
      <c r="AU160" s="185" t="s">
        <v>88</v>
      </c>
      <c r="AV160" s="13" t="s">
        <v>88</v>
      </c>
      <c r="AW160" s="13" t="s">
        <v>36</v>
      </c>
      <c r="AX160" s="13" t="s">
        <v>86</v>
      </c>
      <c r="AY160" s="185" t="s">
        <v>184</v>
      </c>
    </row>
    <row r="161" spans="1:65" s="2" customFormat="1" ht="24.2" customHeight="1">
      <c r="A161" s="33"/>
      <c r="B161" s="166"/>
      <c r="C161" s="167" t="s">
        <v>233</v>
      </c>
      <c r="D161" s="167" t="s">
        <v>187</v>
      </c>
      <c r="E161" s="168" t="s">
        <v>1132</v>
      </c>
      <c r="F161" s="169" t="s">
        <v>1133</v>
      </c>
      <c r="G161" s="170" t="s">
        <v>286</v>
      </c>
      <c r="H161" s="171">
        <v>2</v>
      </c>
      <c r="I161" s="172"/>
      <c r="J161" s="173">
        <f>ROUND(I161*H161,2)</f>
        <v>0</v>
      </c>
      <c r="K161" s="169" t="s">
        <v>925</v>
      </c>
      <c r="L161" s="34"/>
      <c r="M161" s="174" t="s">
        <v>1</v>
      </c>
      <c r="N161" s="175" t="s">
        <v>44</v>
      </c>
      <c r="O161" s="59"/>
      <c r="P161" s="176">
        <f>O161*H161</f>
        <v>0</v>
      </c>
      <c r="Q161" s="176">
        <v>0.15704000000000001</v>
      </c>
      <c r="R161" s="176">
        <f>Q161*H161</f>
        <v>0.31408000000000003</v>
      </c>
      <c r="S161" s="176">
        <v>0</v>
      </c>
      <c r="T161" s="177">
        <f>S161*H161</f>
        <v>0</v>
      </c>
      <c r="U161" s="33"/>
      <c r="V161" s="33"/>
      <c r="W161" s="33"/>
      <c r="X161" s="33"/>
      <c r="Y161" s="33"/>
      <c r="Z161" s="33"/>
      <c r="AA161" s="33"/>
      <c r="AB161" s="33"/>
      <c r="AC161" s="33"/>
      <c r="AD161" s="33"/>
      <c r="AE161" s="33"/>
      <c r="AR161" s="178" t="s">
        <v>192</v>
      </c>
      <c r="AT161" s="178" t="s">
        <v>187</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1134</v>
      </c>
    </row>
    <row r="162" spans="1:65" s="2" customFormat="1" ht="37.9" customHeight="1">
      <c r="A162" s="33"/>
      <c r="B162" s="166"/>
      <c r="C162" s="167" t="s">
        <v>239</v>
      </c>
      <c r="D162" s="167" t="s">
        <v>187</v>
      </c>
      <c r="E162" s="168" t="s">
        <v>1135</v>
      </c>
      <c r="F162" s="169" t="s">
        <v>1136</v>
      </c>
      <c r="G162" s="170" t="s">
        <v>327</v>
      </c>
      <c r="H162" s="171">
        <v>12</v>
      </c>
      <c r="I162" s="172"/>
      <c r="J162" s="173">
        <f>ROUND(I162*H162,2)</f>
        <v>0</v>
      </c>
      <c r="K162" s="169" t="s">
        <v>925</v>
      </c>
      <c r="L162" s="34"/>
      <c r="M162" s="174" t="s">
        <v>1</v>
      </c>
      <c r="N162" s="175" t="s">
        <v>44</v>
      </c>
      <c r="O162" s="59"/>
      <c r="P162" s="176">
        <f>O162*H162</f>
        <v>0</v>
      </c>
      <c r="Q162" s="176">
        <v>0.27378000000000002</v>
      </c>
      <c r="R162" s="176">
        <f>Q162*H162</f>
        <v>3.2853600000000003</v>
      </c>
      <c r="S162" s="176">
        <v>0</v>
      </c>
      <c r="T162" s="177">
        <f>S162*H162</f>
        <v>0</v>
      </c>
      <c r="U162" s="33"/>
      <c r="V162" s="33"/>
      <c r="W162" s="33"/>
      <c r="X162" s="33"/>
      <c r="Y162" s="33"/>
      <c r="Z162" s="33"/>
      <c r="AA162" s="33"/>
      <c r="AB162" s="33"/>
      <c r="AC162" s="33"/>
      <c r="AD162" s="33"/>
      <c r="AE162" s="33"/>
      <c r="AR162" s="178" t="s">
        <v>192</v>
      </c>
      <c r="AT162" s="178" t="s">
        <v>187</v>
      </c>
      <c r="AU162" s="178" t="s">
        <v>88</v>
      </c>
      <c r="AY162" s="18" t="s">
        <v>184</v>
      </c>
      <c r="BE162" s="179">
        <f>IF(N162="základní",J162,0)</f>
        <v>0</v>
      </c>
      <c r="BF162" s="179">
        <f>IF(N162="snížená",J162,0)</f>
        <v>0</v>
      </c>
      <c r="BG162" s="179">
        <f>IF(N162="zákl. přenesená",J162,0)</f>
        <v>0</v>
      </c>
      <c r="BH162" s="179">
        <f>IF(N162="sníž. přenesená",J162,0)</f>
        <v>0</v>
      </c>
      <c r="BI162" s="179">
        <f>IF(N162="nulová",J162,0)</f>
        <v>0</v>
      </c>
      <c r="BJ162" s="18" t="s">
        <v>86</v>
      </c>
      <c r="BK162" s="179">
        <f>ROUND(I162*H162,2)</f>
        <v>0</v>
      </c>
      <c r="BL162" s="18" t="s">
        <v>192</v>
      </c>
      <c r="BM162" s="178" t="s">
        <v>1137</v>
      </c>
    </row>
    <row r="163" spans="1:65" s="13" customFormat="1" ht="11.25">
      <c r="B163" s="184"/>
      <c r="D163" s="180" t="s">
        <v>196</v>
      </c>
      <c r="E163" s="185" t="s">
        <v>1</v>
      </c>
      <c r="F163" s="186" t="s">
        <v>1138</v>
      </c>
      <c r="H163" s="187">
        <v>12</v>
      </c>
      <c r="I163" s="188"/>
      <c r="L163" s="184"/>
      <c r="M163" s="189"/>
      <c r="N163" s="190"/>
      <c r="O163" s="190"/>
      <c r="P163" s="190"/>
      <c r="Q163" s="190"/>
      <c r="R163" s="190"/>
      <c r="S163" s="190"/>
      <c r="T163" s="191"/>
      <c r="AT163" s="185" t="s">
        <v>196</v>
      </c>
      <c r="AU163" s="185" t="s">
        <v>88</v>
      </c>
      <c r="AV163" s="13" t="s">
        <v>88</v>
      </c>
      <c r="AW163" s="13" t="s">
        <v>36</v>
      </c>
      <c r="AX163" s="13" t="s">
        <v>86</v>
      </c>
      <c r="AY163" s="185" t="s">
        <v>184</v>
      </c>
    </row>
    <row r="164" spans="1:65" s="12" customFormat="1" ht="22.9" customHeight="1">
      <c r="B164" s="153"/>
      <c r="D164" s="154" t="s">
        <v>78</v>
      </c>
      <c r="E164" s="164" t="s">
        <v>102</v>
      </c>
      <c r="F164" s="164" t="s">
        <v>954</v>
      </c>
      <c r="I164" s="156"/>
      <c r="J164" s="165">
        <f>BK164</f>
        <v>0</v>
      </c>
      <c r="L164" s="153"/>
      <c r="M164" s="158"/>
      <c r="N164" s="159"/>
      <c r="O164" s="159"/>
      <c r="P164" s="160">
        <f>SUM(P165:P168)</f>
        <v>0</v>
      </c>
      <c r="Q164" s="159"/>
      <c r="R164" s="160">
        <f>SUM(R165:R168)</f>
        <v>10.8674</v>
      </c>
      <c r="S164" s="159"/>
      <c r="T164" s="161">
        <f>SUM(T165:T168)</f>
        <v>0</v>
      </c>
      <c r="AR164" s="154" t="s">
        <v>86</v>
      </c>
      <c r="AT164" s="162" t="s">
        <v>78</v>
      </c>
      <c r="AU164" s="162" t="s">
        <v>86</v>
      </c>
      <c r="AY164" s="154" t="s">
        <v>184</v>
      </c>
      <c r="BK164" s="163">
        <f>SUM(BK165:BK168)</f>
        <v>0</v>
      </c>
    </row>
    <row r="165" spans="1:65" s="2" customFormat="1" ht="24.2" customHeight="1">
      <c r="A165" s="33"/>
      <c r="B165" s="166"/>
      <c r="C165" s="167" t="s">
        <v>244</v>
      </c>
      <c r="D165" s="167" t="s">
        <v>187</v>
      </c>
      <c r="E165" s="168" t="s">
        <v>955</v>
      </c>
      <c r="F165" s="169" t="s">
        <v>956</v>
      </c>
      <c r="G165" s="170" t="s">
        <v>286</v>
      </c>
      <c r="H165" s="171">
        <v>4</v>
      </c>
      <c r="I165" s="172"/>
      <c r="J165" s="173">
        <f>ROUND(I165*H165,2)</f>
        <v>0</v>
      </c>
      <c r="K165" s="169" t="s">
        <v>925</v>
      </c>
      <c r="L165" s="34"/>
      <c r="M165" s="174" t="s">
        <v>1</v>
      </c>
      <c r="N165" s="175" t="s">
        <v>44</v>
      </c>
      <c r="O165" s="59"/>
      <c r="P165" s="176">
        <f>O165*H165</f>
        <v>0</v>
      </c>
      <c r="Q165" s="176">
        <v>0.25685000000000002</v>
      </c>
      <c r="R165" s="176">
        <f>Q165*H165</f>
        <v>1.0274000000000001</v>
      </c>
      <c r="S165" s="176">
        <v>0</v>
      </c>
      <c r="T165" s="177">
        <f>S165*H165</f>
        <v>0</v>
      </c>
      <c r="U165" s="33"/>
      <c r="V165" s="33"/>
      <c r="W165" s="33"/>
      <c r="X165" s="33"/>
      <c r="Y165" s="33"/>
      <c r="Z165" s="33"/>
      <c r="AA165" s="33"/>
      <c r="AB165" s="33"/>
      <c r="AC165" s="33"/>
      <c r="AD165" s="33"/>
      <c r="AE165" s="33"/>
      <c r="AR165" s="178" t="s">
        <v>192</v>
      </c>
      <c r="AT165" s="178" t="s">
        <v>187</v>
      </c>
      <c r="AU165" s="178" t="s">
        <v>88</v>
      </c>
      <c r="AY165" s="18" t="s">
        <v>184</v>
      </c>
      <c r="BE165" s="179">
        <f>IF(N165="základní",J165,0)</f>
        <v>0</v>
      </c>
      <c r="BF165" s="179">
        <f>IF(N165="snížená",J165,0)</f>
        <v>0</v>
      </c>
      <c r="BG165" s="179">
        <f>IF(N165="zákl. přenesená",J165,0)</f>
        <v>0</v>
      </c>
      <c r="BH165" s="179">
        <f>IF(N165="sníž. přenesená",J165,0)</f>
        <v>0</v>
      </c>
      <c r="BI165" s="179">
        <f>IF(N165="nulová",J165,0)</f>
        <v>0</v>
      </c>
      <c r="BJ165" s="18" t="s">
        <v>86</v>
      </c>
      <c r="BK165" s="179">
        <f>ROUND(I165*H165,2)</f>
        <v>0</v>
      </c>
      <c r="BL165" s="18" t="s">
        <v>192</v>
      </c>
      <c r="BM165" s="178" t="s">
        <v>1139</v>
      </c>
    </row>
    <row r="166" spans="1:65" s="13" customFormat="1" ht="11.25">
      <c r="B166" s="184"/>
      <c r="D166" s="180" t="s">
        <v>196</v>
      </c>
      <c r="E166" s="185" t="s">
        <v>1</v>
      </c>
      <c r="F166" s="186" t="s">
        <v>192</v>
      </c>
      <c r="H166" s="187">
        <v>4</v>
      </c>
      <c r="I166" s="188"/>
      <c r="L166" s="184"/>
      <c r="M166" s="189"/>
      <c r="N166" s="190"/>
      <c r="O166" s="190"/>
      <c r="P166" s="190"/>
      <c r="Q166" s="190"/>
      <c r="R166" s="190"/>
      <c r="S166" s="190"/>
      <c r="T166" s="191"/>
      <c r="AT166" s="185" t="s">
        <v>196</v>
      </c>
      <c r="AU166" s="185" t="s">
        <v>88</v>
      </c>
      <c r="AV166" s="13" t="s">
        <v>88</v>
      </c>
      <c r="AW166" s="13" t="s">
        <v>36</v>
      </c>
      <c r="AX166" s="13" t="s">
        <v>86</v>
      </c>
      <c r="AY166" s="185" t="s">
        <v>184</v>
      </c>
    </row>
    <row r="167" spans="1:65" s="2" customFormat="1" ht="14.45" customHeight="1">
      <c r="A167" s="33"/>
      <c r="B167" s="166"/>
      <c r="C167" s="200" t="s">
        <v>249</v>
      </c>
      <c r="D167" s="200" t="s">
        <v>213</v>
      </c>
      <c r="E167" s="201" t="s">
        <v>1140</v>
      </c>
      <c r="F167" s="202" t="s">
        <v>1141</v>
      </c>
      <c r="G167" s="203" t="s">
        <v>960</v>
      </c>
      <c r="H167" s="204">
        <v>4</v>
      </c>
      <c r="I167" s="205"/>
      <c r="J167" s="206">
        <f>ROUND(I167*H167,2)</f>
        <v>0</v>
      </c>
      <c r="K167" s="202" t="s">
        <v>1</v>
      </c>
      <c r="L167" s="207"/>
      <c r="M167" s="208" t="s">
        <v>1</v>
      </c>
      <c r="N167" s="209" t="s">
        <v>44</v>
      </c>
      <c r="O167" s="59"/>
      <c r="P167" s="176">
        <f>O167*H167</f>
        <v>0</v>
      </c>
      <c r="Q167" s="176">
        <v>2.46</v>
      </c>
      <c r="R167" s="176">
        <f>Q167*H167</f>
        <v>9.84</v>
      </c>
      <c r="S167" s="176">
        <v>0</v>
      </c>
      <c r="T167" s="177">
        <f>S167*H167</f>
        <v>0</v>
      </c>
      <c r="U167" s="33"/>
      <c r="V167" s="33"/>
      <c r="W167" s="33"/>
      <c r="X167" s="33"/>
      <c r="Y167" s="33"/>
      <c r="Z167" s="33"/>
      <c r="AA167" s="33"/>
      <c r="AB167" s="33"/>
      <c r="AC167" s="33"/>
      <c r="AD167" s="33"/>
      <c r="AE167" s="33"/>
      <c r="AR167" s="178" t="s">
        <v>217</v>
      </c>
      <c r="AT167" s="178" t="s">
        <v>213</v>
      </c>
      <c r="AU167" s="178" t="s">
        <v>88</v>
      </c>
      <c r="AY167" s="18" t="s">
        <v>184</v>
      </c>
      <c r="BE167" s="179">
        <f>IF(N167="základní",J167,0)</f>
        <v>0</v>
      </c>
      <c r="BF167" s="179">
        <f>IF(N167="snížená",J167,0)</f>
        <v>0</v>
      </c>
      <c r="BG167" s="179">
        <f>IF(N167="zákl. přenesená",J167,0)</f>
        <v>0</v>
      </c>
      <c r="BH167" s="179">
        <f>IF(N167="sníž. přenesená",J167,0)</f>
        <v>0</v>
      </c>
      <c r="BI167" s="179">
        <f>IF(N167="nulová",J167,0)</f>
        <v>0</v>
      </c>
      <c r="BJ167" s="18" t="s">
        <v>86</v>
      </c>
      <c r="BK167" s="179">
        <f>ROUND(I167*H167,2)</f>
        <v>0</v>
      </c>
      <c r="BL167" s="18" t="s">
        <v>192</v>
      </c>
      <c r="BM167" s="178" t="s">
        <v>1142</v>
      </c>
    </row>
    <row r="168" spans="1:65" s="13" customFormat="1" ht="11.25">
      <c r="B168" s="184"/>
      <c r="D168" s="180" t="s">
        <v>196</v>
      </c>
      <c r="E168" s="185" t="s">
        <v>1</v>
      </c>
      <c r="F168" s="186" t="s">
        <v>192</v>
      </c>
      <c r="H168" s="187">
        <v>4</v>
      </c>
      <c r="I168" s="188"/>
      <c r="L168" s="184"/>
      <c r="M168" s="189"/>
      <c r="N168" s="190"/>
      <c r="O168" s="190"/>
      <c r="P168" s="190"/>
      <c r="Q168" s="190"/>
      <c r="R168" s="190"/>
      <c r="S168" s="190"/>
      <c r="T168" s="191"/>
      <c r="AT168" s="185" t="s">
        <v>196</v>
      </c>
      <c r="AU168" s="185" t="s">
        <v>88</v>
      </c>
      <c r="AV168" s="13" t="s">
        <v>88</v>
      </c>
      <c r="AW168" s="13" t="s">
        <v>36</v>
      </c>
      <c r="AX168" s="13" t="s">
        <v>86</v>
      </c>
      <c r="AY168" s="185" t="s">
        <v>184</v>
      </c>
    </row>
    <row r="169" spans="1:65" s="12" customFormat="1" ht="22.9" customHeight="1">
      <c r="B169" s="153"/>
      <c r="D169" s="154" t="s">
        <v>78</v>
      </c>
      <c r="E169" s="164" t="s">
        <v>192</v>
      </c>
      <c r="F169" s="164" t="s">
        <v>962</v>
      </c>
      <c r="I169" s="156"/>
      <c r="J169" s="165">
        <f>BK169</f>
        <v>0</v>
      </c>
      <c r="L169" s="153"/>
      <c r="M169" s="158"/>
      <c r="N169" s="159"/>
      <c r="O169" s="159"/>
      <c r="P169" s="160">
        <f>SUM(P170:P198)</f>
        <v>0</v>
      </c>
      <c r="Q169" s="159"/>
      <c r="R169" s="160">
        <f>SUM(R170:R198)</f>
        <v>119.79609982000002</v>
      </c>
      <c r="S169" s="159"/>
      <c r="T169" s="161">
        <f>SUM(T170:T198)</f>
        <v>2.8453199999999996</v>
      </c>
      <c r="AR169" s="154" t="s">
        <v>86</v>
      </c>
      <c r="AT169" s="162" t="s">
        <v>78</v>
      </c>
      <c r="AU169" s="162" t="s">
        <v>86</v>
      </c>
      <c r="AY169" s="154" t="s">
        <v>184</v>
      </c>
      <c r="BK169" s="163">
        <f>SUM(BK170:BK198)</f>
        <v>0</v>
      </c>
    </row>
    <row r="170" spans="1:65" s="2" customFormat="1" ht="14.45" customHeight="1">
      <c r="A170" s="33"/>
      <c r="B170" s="166"/>
      <c r="C170" s="167" t="s">
        <v>254</v>
      </c>
      <c r="D170" s="167" t="s">
        <v>187</v>
      </c>
      <c r="E170" s="168" t="s">
        <v>1143</v>
      </c>
      <c r="F170" s="169" t="s">
        <v>1144</v>
      </c>
      <c r="G170" s="170" t="s">
        <v>200</v>
      </c>
      <c r="H170" s="171">
        <v>47.421999999999997</v>
      </c>
      <c r="I170" s="172"/>
      <c r="J170" s="173">
        <f>ROUND(I170*H170,2)</f>
        <v>0</v>
      </c>
      <c r="K170" s="169" t="s">
        <v>925</v>
      </c>
      <c r="L170" s="34"/>
      <c r="M170" s="174" t="s">
        <v>1</v>
      </c>
      <c r="N170" s="175" t="s">
        <v>44</v>
      </c>
      <c r="O170" s="59"/>
      <c r="P170" s="176">
        <f>O170*H170</f>
        <v>0</v>
      </c>
      <c r="Q170" s="176">
        <v>5.9999999999999995E-4</v>
      </c>
      <c r="R170" s="176">
        <f>Q170*H170</f>
        <v>2.8453199999999994E-2</v>
      </c>
      <c r="S170" s="176">
        <v>0</v>
      </c>
      <c r="T170" s="177">
        <f>S170*H170</f>
        <v>0</v>
      </c>
      <c r="U170" s="33"/>
      <c r="V170" s="33"/>
      <c r="W170" s="33"/>
      <c r="X170" s="33"/>
      <c r="Y170" s="33"/>
      <c r="Z170" s="33"/>
      <c r="AA170" s="33"/>
      <c r="AB170" s="33"/>
      <c r="AC170" s="33"/>
      <c r="AD170" s="33"/>
      <c r="AE170" s="33"/>
      <c r="AR170" s="178" t="s">
        <v>192</v>
      </c>
      <c r="AT170" s="178" t="s">
        <v>187</v>
      </c>
      <c r="AU170" s="178" t="s">
        <v>88</v>
      </c>
      <c r="AY170" s="18" t="s">
        <v>184</v>
      </c>
      <c r="BE170" s="179">
        <f>IF(N170="základní",J170,0)</f>
        <v>0</v>
      </c>
      <c r="BF170" s="179">
        <f>IF(N170="snížená",J170,0)</f>
        <v>0</v>
      </c>
      <c r="BG170" s="179">
        <f>IF(N170="zákl. přenesená",J170,0)</f>
        <v>0</v>
      </c>
      <c r="BH170" s="179">
        <f>IF(N170="sníž. přenesená",J170,0)</f>
        <v>0</v>
      </c>
      <c r="BI170" s="179">
        <f>IF(N170="nulová",J170,0)</f>
        <v>0</v>
      </c>
      <c r="BJ170" s="18" t="s">
        <v>86</v>
      </c>
      <c r="BK170" s="179">
        <f>ROUND(I170*H170,2)</f>
        <v>0</v>
      </c>
      <c r="BL170" s="18" t="s">
        <v>192</v>
      </c>
      <c r="BM170" s="178" t="s">
        <v>1145</v>
      </c>
    </row>
    <row r="171" spans="1:65" s="15" customFormat="1" ht="11.25">
      <c r="B171" s="210"/>
      <c r="D171" s="180" t="s">
        <v>196</v>
      </c>
      <c r="E171" s="211" t="s">
        <v>1</v>
      </c>
      <c r="F171" s="212" t="s">
        <v>1146</v>
      </c>
      <c r="H171" s="211" t="s">
        <v>1</v>
      </c>
      <c r="I171" s="213"/>
      <c r="L171" s="210"/>
      <c r="M171" s="214"/>
      <c r="N171" s="215"/>
      <c r="O171" s="215"/>
      <c r="P171" s="215"/>
      <c r="Q171" s="215"/>
      <c r="R171" s="215"/>
      <c r="S171" s="215"/>
      <c r="T171" s="216"/>
      <c r="AT171" s="211" t="s">
        <v>196</v>
      </c>
      <c r="AU171" s="211" t="s">
        <v>88</v>
      </c>
      <c r="AV171" s="15" t="s">
        <v>86</v>
      </c>
      <c r="AW171" s="15" t="s">
        <v>36</v>
      </c>
      <c r="AX171" s="15" t="s">
        <v>79</v>
      </c>
      <c r="AY171" s="211" t="s">
        <v>184</v>
      </c>
    </row>
    <row r="172" spans="1:65" s="13" customFormat="1" ht="11.25">
      <c r="B172" s="184"/>
      <c r="D172" s="180" t="s">
        <v>196</v>
      </c>
      <c r="E172" s="185" t="s">
        <v>1</v>
      </c>
      <c r="F172" s="186" t="s">
        <v>1147</v>
      </c>
      <c r="H172" s="187">
        <v>47.421999999999997</v>
      </c>
      <c r="I172" s="188"/>
      <c r="L172" s="184"/>
      <c r="M172" s="189"/>
      <c r="N172" s="190"/>
      <c r="O172" s="190"/>
      <c r="P172" s="190"/>
      <c r="Q172" s="190"/>
      <c r="R172" s="190"/>
      <c r="S172" s="190"/>
      <c r="T172" s="191"/>
      <c r="AT172" s="185" t="s">
        <v>196</v>
      </c>
      <c r="AU172" s="185" t="s">
        <v>88</v>
      </c>
      <c r="AV172" s="13" t="s">
        <v>88</v>
      </c>
      <c r="AW172" s="13" t="s">
        <v>36</v>
      </c>
      <c r="AX172" s="13" t="s">
        <v>86</v>
      </c>
      <c r="AY172" s="185" t="s">
        <v>184</v>
      </c>
    </row>
    <row r="173" spans="1:65" s="2" customFormat="1" ht="14.45" customHeight="1">
      <c r="A173" s="33"/>
      <c r="B173" s="166"/>
      <c r="C173" s="167" t="s">
        <v>262</v>
      </c>
      <c r="D173" s="167" t="s">
        <v>187</v>
      </c>
      <c r="E173" s="168" t="s">
        <v>1148</v>
      </c>
      <c r="F173" s="169" t="s">
        <v>1149</v>
      </c>
      <c r="G173" s="170" t="s">
        <v>200</v>
      </c>
      <c r="H173" s="171">
        <v>47.421999999999997</v>
      </c>
      <c r="I173" s="172"/>
      <c r="J173" s="173">
        <f>ROUND(I173*H173,2)</f>
        <v>0</v>
      </c>
      <c r="K173" s="169" t="s">
        <v>925</v>
      </c>
      <c r="L173" s="34"/>
      <c r="M173" s="174" t="s">
        <v>1</v>
      </c>
      <c r="N173" s="175" t="s">
        <v>44</v>
      </c>
      <c r="O173" s="59"/>
      <c r="P173" s="176">
        <f>O173*H173</f>
        <v>0</v>
      </c>
      <c r="Q173" s="176">
        <v>3.6999999999999999E-4</v>
      </c>
      <c r="R173" s="176">
        <f>Q173*H173</f>
        <v>1.7546139999999998E-2</v>
      </c>
      <c r="S173" s="176">
        <v>0.06</v>
      </c>
      <c r="T173" s="177">
        <f>S173*H173</f>
        <v>2.8453199999999996</v>
      </c>
      <c r="U173" s="33"/>
      <c r="V173" s="33"/>
      <c r="W173" s="33"/>
      <c r="X173" s="33"/>
      <c r="Y173" s="33"/>
      <c r="Z173" s="33"/>
      <c r="AA173" s="33"/>
      <c r="AB173" s="33"/>
      <c r="AC173" s="33"/>
      <c r="AD173" s="33"/>
      <c r="AE173" s="33"/>
      <c r="AR173" s="178" t="s">
        <v>192</v>
      </c>
      <c r="AT173" s="178" t="s">
        <v>187</v>
      </c>
      <c r="AU173" s="178" t="s">
        <v>88</v>
      </c>
      <c r="AY173" s="18" t="s">
        <v>184</v>
      </c>
      <c r="BE173" s="179">
        <f>IF(N173="základní",J173,0)</f>
        <v>0</v>
      </c>
      <c r="BF173" s="179">
        <f>IF(N173="snížená",J173,0)</f>
        <v>0</v>
      </c>
      <c r="BG173" s="179">
        <f>IF(N173="zákl. přenesená",J173,0)</f>
        <v>0</v>
      </c>
      <c r="BH173" s="179">
        <f>IF(N173="sníž. přenesená",J173,0)</f>
        <v>0</v>
      </c>
      <c r="BI173" s="179">
        <f>IF(N173="nulová",J173,0)</f>
        <v>0</v>
      </c>
      <c r="BJ173" s="18" t="s">
        <v>86</v>
      </c>
      <c r="BK173" s="179">
        <f>ROUND(I173*H173,2)</f>
        <v>0</v>
      </c>
      <c r="BL173" s="18" t="s">
        <v>192</v>
      </c>
      <c r="BM173" s="178" t="s">
        <v>1150</v>
      </c>
    </row>
    <row r="174" spans="1:65" s="15" customFormat="1" ht="11.25">
      <c r="B174" s="210"/>
      <c r="D174" s="180" t="s">
        <v>196</v>
      </c>
      <c r="E174" s="211" t="s">
        <v>1</v>
      </c>
      <c r="F174" s="212" t="s">
        <v>1151</v>
      </c>
      <c r="H174" s="211" t="s">
        <v>1</v>
      </c>
      <c r="I174" s="213"/>
      <c r="L174" s="210"/>
      <c r="M174" s="214"/>
      <c r="N174" s="215"/>
      <c r="O174" s="215"/>
      <c r="P174" s="215"/>
      <c r="Q174" s="215"/>
      <c r="R174" s="215"/>
      <c r="S174" s="215"/>
      <c r="T174" s="216"/>
      <c r="AT174" s="211" t="s">
        <v>196</v>
      </c>
      <c r="AU174" s="211" t="s">
        <v>88</v>
      </c>
      <c r="AV174" s="15" t="s">
        <v>86</v>
      </c>
      <c r="AW174" s="15" t="s">
        <v>36</v>
      </c>
      <c r="AX174" s="15" t="s">
        <v>79</v>
      </c>
      <c r="AY174" s="211" t="s">
        <v>184</v>
      </c>
    </row>
    <row r="175" spans="1:65" s="13" customFormat="1" ht="11.25">
      <c r="B175" s="184"/>
      <c r="D175" s="180" t="s">
        <v>196</v>
      </c>
      <c r="E175" s="185" t="s">
        <v>1</v>
      </c>
      <c r="F175" s="186" t="s">
        <v>1147</v>
      </c>
      <c r="H175" s="187">
        <v>47.421999999999997</v>
      </c>
      <c r="I175" s="188"/>
      <c r="L175" s="184"/>
      <c r="M175" s="189"/>
      <c r="N175" s="190"/>
      <c r="O175" s="190"/>
      <c r="P175" s="190"/>
      <c r="Q175" s="190"/>
      <c r="R175" s="190"/>
      <c r="S175" s="190"/>
      <c r="T175" s="191"/>
      <c r="AT175" s="185" t="s">
        <v>196</v>
      </c>
      <c r="AU175" s="185" t="s">
        <v>88</v>
      </c>
      <c r="AV175" s="13" t="s">
        <v>88</v>
      </c>
      <c r="AW175" s="13" t="s">
        <v>36</v>
      </c>
      <c r="AX175" s="13" t="s">
        <v>86</v>
      </c>
      <c r="AY175" s="185" t="s">
        <v>184</v>
      </c>
    </row>
    <row r="176" spans="1:65" s="2" customFormat="1" ht="24.2" customHeight="1">
      <c r="A176" s="33"/>
      <c r="B176" s="166"/>
      <c r="C176" s="167" t="s">
        <v>8</v>
      </c>
      <c r="D176" s="167" t="s">
        <v>187</v>
      </c>
      <c r="E176" s="168" t="s">
        <v>1152</v>
      </c>
      <c r="F176" s="169" t="s">
        <v>1153</v>
      </c>
      <c r="G176" s="170" t="s">
        <v>700</v>
      </c>
      <c r="H176" s="171">
        <v>260.15600000000001</v>
      </c>
      <c r="I176" s="172"/>
      <c r="J176" s="173">
        <f>ROUND(I176*H176,2)</f>
        <v>0</v>
      </c>
      <c r="K176" s="169" t="s">
        <v>925</v>
      </c>
      <c r="L176" s="34"/>
      <c r="M176" s="174" t="s">
        <v>1</v>
      </c>
      <c r="N176" s="175" t="s">
        <v>44</v>
      </c>
      <c r="O176" s="59"/>
      <c r="P176" s="176">
        <f>O176*H176</f>
        <v>0</v>
      </c>
      <c r="Q176" s="176">
        <v>0</v>
      </c>
      <c r="R176" s="176">
        <f>Q176*H176</f>
        <v>0</v>
      </c>
      <c r="S176" s="176">
        <v>0</v>
      </c>
      <c r="T176" s="177">
        <f>S176*H176</f>
        <v>0</v>
      </c>
      <c r="U176" s="33"/>
      <c r="V176" s="33"/>
      <c r="W176" s="33"/>
      <c r="X176" s="33"/>
      <c r="Y176" s="33"/>
      <c r="Z176" s="33"/>
      <c r="AA176" s="33"/>
      <c r="AB176" s="33"/>
      <c r="AC176" s="33"/>
      <c r="AD176" s="33"/>
      <c r="AE176" s="33"/>
      <c r="AR176" s="178" t="s">
        <v>192</v>
      </c>
      <c r="AT176" s="178" t="s">
        <v>187</v>
      </c>
      <c r="AU176" s="178" t="s">
        <v>88</v>
      </c>
      <c r="AY176" s="18" t="s">
        <v>184</v>
      </c>
      <c r="BE176" s="179">
        <f>IF(N176="základní",J176,0)</f>
        <v>0</v>
      </c>
      <c r="BF176" s="179">
        <f>IF(N176="snížená",J176,0)</f>
        <v>0</v>
      </c>
      <c r="BG176" s="179">
        <f>IF(N176="zákl. přenesená",J176,0)</f>
        <v>0</v>
      </c>
      <c r="BH176" s="179">
        <f>IF(N176="sníž. přenesená",J176,0)</f>
        <v>0</v>
      </c>
      <c r="BI176" s="179">
        <f>IF(N176="nulová",J176,0)</f>
        <v>0</v>
      </c>
      <c r="BJ176" s="18" t="s">
        <v>86</v>
      </c>
      <c r="BK176" s="179">
        <f>ROUND(I176*H176,2)</f>
        <v>0</v>
      </c>
      <c r="BL176" s="18" t="s">
        <v>192</v>
      </c>
      <c r="BM176" s="178" t="s">
        <v>1154</v>
      </c>
    </row>
    <row r="177" spans="1:65" s="15" customFormat="1" ht="22.5">
      <c r="B177" s="210"/>
      <c r="D177" s="180" t="s">
        <v>196</v>
      </c>
      <c r="E177" s="211" t="s">
        <v>1</v>
      </c>
      <c r="F177" s="212" t="s">
        <v>1155</v>
      </c>
      <c r="H177" s="211" t="s">
        <v>1</v>
      </c>
      <c r="I177" s="213"/>
      <c r="L177" s="210"/>
      <c r="M177" s="214"/>
      <c r="N177" s="215"/>
      <c r="O177" s="215"/>
      <c r="P177" s="215"/>
      <c r="Q177" s="215"/>
      <c r="R177" s="215"/>
      <c r="S177" s="215"/>
      <c r="T177" s="216"/>
      <c r="AT177" s="211" t="s">
        <v>196</v>
      </c>
      <c r="AU177" s="211" t="s">
        <v>88</v>
      </c>
      <c r="AV177" s="15" t="s">
        <v>86</v>
      </c>
      <c r="AW177" s="15" t="s">
        <v>36</v>
      </c>
      <c r="AX177" s="15" t="s">
        <v>79</v>
      </c>
      <c r="AY177" s="211" t="s">
        <v>184</v>
      </c>
    </row>
    <row r="178" spans="1:65" s="13" customFormat="1" ht="11.25">
      <c r="B178" s="184"/>
      <c r="D178" s="180" t="s">
        <v>196</v>
      </c>
      <c r="E178" s="185" t="s">
        <v>1</v>
      </c>
      <c r="F178" s="186" t="s">
        <v>1156</v>
      </c>
      <c r="H178" s="187">
        <v>29.515999999999998</v>
      </c>
      <c r="I178" s="188"/>
      <c r="L178" s="184"/>
      <c r="M178" s="189"/>
      <c r="N178" s="190"/>
      <c r="O178" s="190"/>
      <c r="P178" s="190"/>
      <c r="Q178" s="190"/>
      <c r="R178" s="190"/>
      <c r="S178" s="190"/>
      <c r="T178" s="191"/>
      <c r="AT178" s="185" t="s">
        <v>196</v>
      </c>
      <c r="AU178" s="185" t="s">
        <v>88</v>
      </c>
      <c r="AV178" s="13" t="s">
        <v>88</v>
      </c>
      <c r="AW178" s="13" t="s">
        <v>36</v>
      </c>
      <c r="AX178" s="13" t="s">
        <v>79</v>
      </c>
      <c r="AY178" s="185" t="s">
        <v>184</v>
      </c>
    </row>
    <row r="179" spans="1:65" s="15" customFormat="1" ht="11.25">
      <c r="B179" s="210"/>
      <c r="D179" s="180" t="s">
        <v>196</v>
      </c>
      <c r="E179" s="211" t="s">
        <v>1</v>
      </c>
      <c r="F179" s="212" t="s">
        <v>1157</v>
      </c>
      <c r="H179" s="211" t="s">
        <v>1</v>
      </c>
      <c r="I179" s="213"/>
      <c r="L179" s="210"/>
      <c r="M179" s="214"/>
      <c r="N179" s="215"/>
      <c r="O179" s="215"/>
      <c r="P179" s="215"/>
      <c r="Q179" s="215"/>
      <c r="R179" s="215"/>
      <c r="S179" s="215"/>
      <c r="T179" s="216"/>
      <c r="AT179" s="211" t="s">
        <v>196</v>
      </c>
      <c r="AU179" s="211" t="s">
        <v>88</v>
      </c>
      <c r="AV179" s="15" t="s">
        <v>86</v>
      </c>
      <c r="AW179" s="15" t="s">
        <v>36</v>
      </c>
      <c r="AX179" s="15" t="s">
        <v>79</v>
      </c>
      <c r="AY179" s="211" t="s">
        <v>184</v>
      </c>
    </row>
    <row r="180" spans="1:65" s="15" customFormat="1" ht="11.25">
      <c r="B180" s="210"/>
      <c r="D180" s="180" t="s">
        <v>196</v>
      </c>
      <c r="E180" s="211" t="s">
        <v>1</v>
      </c>
      <c r="F180" s="212" t="s">
        <v>1158</v>
      </c>
      <c r="H180" s="211" t="s">
        <v>1</v>
      </c>
      <c r="I180" s="213"/>
      <c r="L180" s="210"/>
      <c r="M180" s="214"/>
      <c r="N180" s="215"/>
      <c r="O180" s="215"/>
      <c r="P180" s="215"/>
      <c r="Q180" s="215"/>
      <c r="R180" s="215"/>
      <c r="S180" s="215"/>
      <c r="T180" s="216"/>
      <c r="AT180" s="211" t="s">
        <v>196</v>
      </c>
      <c r="AU180" s="211" t="s">
        <v>88</v>
      </c>
      <c r="AV180" s="15" t="s">
        <v>86</v>
      </c>
      <c r="AW180" s="15" t="s">
        <v>36</v>
      </c>
      <c r="AX180" s="15" t="s">
        <v>79</v>
      </c>
      <c r="AY180" s="211" t="s">
        <v>184</v>
      </c>
    </row>
    <row r="181" spans="1:65" s="13" customFormat="1" ht="11.25">
      <c r="B181" s="184"/>
      <c r="D181" s="180" t="s">
        <v>196</v>
      </c>
      <c r="E181" s="185" t="s">
        <v>1</v>
      </c>
      <c r="F181" s="186" t="s">
        <v>1159</v>
      </c>
      <c r="H181" s="187">
        <v>95.04</v>
      </c>
      <c r="I181" s="188"/>
      <c r="L181" s="184"/>
      <c r="M181" s="189"/>
      <c r="N181" s="190"/>
      <c r="O181" s="190"/>
      <c r="P181" s="190"/>
      <c r="Q181" s="190"/>
      <c r="R181" s="190"/>
      <c r="S181" s="190"/>
      <c r="T181" s="191"/>
      <c r="AT181" s="185" t="s">
        <v>196</v>
      </c>
      <c r="AU181" s="185" t="s">
        <v>88</v>
      </c>
      <c r="AV181" s="13" t="s">
        <v>88</v>
      </c>
      <c r="AW181" s="13" t="s">
        <v>36</v>
      </c>
      <c r="AX181" s="13" t="s">
        <v>79</v>
      </c>
      <c r="AY181" s="185" t="s">
        <v>184</v>
      </c>
    </row>
    <row r="182" spans="1:65" s="15" customFormat="1" ht="11.25">
      <c r="B182" s="210"/>
      <c r="D182" s="180" t="s">
        <v>196</v>
      </c>
      <c r="E182" s="211" t="s">
        <v>1</v>
      </c>
      <c r="F182" s="212" t="s">
        <v>1160</v>
      </c>
      <c r="H182" s="211" t="s">
        <v>1</v>
      </c>
      <c r="I182" s="213"/>
      <c r="L182" s="210"/>
      <c r="M182" s="214"/>
      <c r="N182" s="215"/>
      <c r="O182" s="215"/>
      <c r="P182" s="215"/>
      <c r="Q182" s="215"/>
      <c r="R182" s="215"/>
      <c r="S182" s="215"/>
      <c r="T182" s="216"/>
      <c r="AT182" s="211" t="s">
        <v>196</v>
      </c>
      <c r="AU182" s="211" t="s">
        <v>88</v>
      </c>
      <c r="AV182" s="15" t="s">
        <v>86</v>
      </c>
      <c r="AW182" s="15" t="s">
        <v>36</v>
      </c>
      <c r="AX182" s="15" t="s">
        <v>79</v>
      </c>
      <c r="AY182" s="211" t="s">
        <v>184</v>
      </c>
    </row>
    <row r="183" spans="1:65" s="13" customFormat="1" ht="11.25">
      <c r="B183" s="184"/>
      <c r="D183" s="180" t="s">
        <v>196</v>
      </c>
      <c r="E183" s="185" t="s">
        <v>1</v>
      </c>
      <c r="F183" s="186" t="s">
        <v>1161</v>
      </c>
      <c r="H183" s="187">
        <v>135.6</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4" customFormat="1" ht="11.25">
      <c r="B184" s="192"/>
      <c r="D184" s="180" t="s">
        <v>196</v>
      </c>
      <c r="E184" s="193" t="s">
        <v>1</v>
      </c>
      <c r="F184" s="194" t="s">
        <v>212</v>
      </c>
      <c r="H184" s="195">
        <v>260.15600000000001</v>
      </c>
      <c r="I184" s="196"/>
      <c r="L184" s="192"/>
      <c r="M184" s="197"/>
      <c r="N184" s="198"/>
      <c r="O184" s="198"/>
      <c r="P184" s="198"/>
      <c r="Q184" s="198"/>
      <c r="R184" s="198"/>
      <c r="S184" s="198"/>
      <c r="T184" s="199"/>
      <c r="AT184" s="193" t="s">
        <v>196</v>
      </c>
      <c r="AU184" s="193" t="s">
        <v>88</v>
      </c>
      <c r="AV184" s="14" t="s">
        <v>192</v>
      </c>
      <c r="AW184" s="14" t="s">
        <v>36</v>
      </c>
      <c r="AX184" s="14" t="s">
        <v>86</v>
      </c>
      <c r="AY184" s="193" t="s">
        <v>184</v>
      </c>
    </row>
    <row r="185" spans="1:65" s="2" customFormat="1" ht="24.2" customHeight="1">
      <c r="A185" s="33"/>
      <c r="B185" s="166"/>
      <c r="C185" s="167" t="s">
        <v>274</v>
      </c>
      <c r="D185" s="167" t="s">
        <v>187</v>
      </c>
      <c r="E185" s="168" t="s">
        <v>1162</v>
      </c>
      <c r="F185" s="169" t="s">
        <v>1163</v>
      </c>
      <c r="G185" s="170" t="s">
        <v>700</v>
      </c>
      <c r="H185" s="171">
        <v>230.64</v>
      </c>
      <c r="I185" s="172"/>
      <c r="J185" s="173">
        <f>ROUND(I185*H185,2)</f>
        <v>0</v>
      </c>
      <c r="K185" s="169" t="s">
        <v>925</v>
      </c>
      <c r="L185" s="34"/>
      <c r="M185" s="174" t="s">
        <v>1</v>
      </c>
      <c r="N185" s="175" t="s">
        <v>44</v>
      </c>
      <c r="O185" s="59"/>
      <c r="P185" s="176">
        <f>O185*H185</f>
        <v>0</v>
      </c>
      <c r="Q185" s="176">
        <v>0</v>
      </c>
      <c r="R185" s="176">
        <f>Q185*H185</f>
        <v>0</v>
      </c>
      <c r="S185" s="176">
        <v>0</v>
      </c>
      <c r="T185" s="177">
        <f>S185*H185</f>
        <v>0</v>
      </c>
      <c r="U185" s="33"/>
      <c r="V185" s="33"/>
      <c r="W185" s="33"/>
      <c r="X185" s="33"/>
      <c r="Y185" s="33"/>
      <c r="Z185" s="33"/>
      <c r="AA185" s="33"/>
      <c r="AB185" s="33"/>
      <c r="AC185" s="33"/>
      <c r="AD185" s="33"/>
      <c r="AE185" s="33"/>
      <c r="AR185" s="178" t="s">
        <v>192</v>
      </c>
      <c r="AT185" s="178" t="s">
        <v>187</v>
      </c>
      <c r="AU185" s="178" t="s">
        <v>88</v>
      </c>
      <c r="AY185" s="18" t="s">
        <v>184</v>
      </c>
      <c r="BE185" s="179">
        <f>IF(N185="základní",J185,0)</f>
        <v>0</v>
      </c>
      <c r="BF185" s="179">
        <f>IF(N185="snížená",J185,0)</f>
        <v>0</v>
      </c>
      <c r="BG185" s="179">
        <f>IF(N185="zákl. přenesená",J185,0)</f>
        <v>0</v>
      </c>
      <c r="BH185" s="179">
        <f>IF(N185="sníž. přenesená",J185,0)</f>
        <v>0</v>
      </c>
      <c r="BI185" s="179">
        <f>IF(N185="nulová",J185,0)</f>
        <v>0</v>
      </c>
      <c r="BJ185" s="18" t="s">
        <v>86</v>
      </c>
      <c r="BK185" s="179">
        <f>ROUND(I185*H185,2)</f>
        <v>0</v>
      </c>
      <c r="BL185" s="18" t="s">
        <v>192</v>
      </c>
      <c r="BM185" s="178" t="s">
        <v>1164</v>
      </c>
    </row>
    <row r="186" spans="1:65" s="15" customFormat="1" ht="11.25">
      <c r="B186" s="210"/>
      <c r="D186" s="180" t="s">
        <v>196</v>
      </c>
      <c r="E186" s="211" t="s">
        <v>1</v>
      </c>
      <c r="F186" s="212" t="s">
        <v>1157</v>
      </c>
      <c r="H186" s="211" t="s">
        <v>1</v>
      </c>
      <c r="I186" s="213"/>
      <c r="L186" s="210"/>
      <c r="M186" s="214"/>
      <c r="N186" s="215"/>
      <c r="O186" s="215"/>
      <c r="P186" s="215"/>
      <c r="Q186" s="215"/>
      <c r="R186" s="215"/>
      <c r="S186" s="215"/>
      <c r="T186" s="216"/>
      <c r="AT186" s="211" t="s">
        <v>196</v>
      </c>
      <c r="AU186" s="211" t="s">
        <v>88</v>
      </c>
      <c r="AV186" s="15" t="s">
        <v>86</v>
      </c>
      <c r="AW186" s="15" t="s">
        <v>36</v>
      </c>
      <c r="AX186" s="15" t="s">
        <v>79</v>
      </c>
      <c r="AY186" s="211" t="s">
        <v>184</v>
      </c>
    </row>
    <row r="187" spans="1:65" s="15" customFormat="1" ht="11.25">
      <c r="B187" s="210"/>
      <c r="D187" s="180" t="s">
        <v>196</v>
      </c>
      <c r="E187" s="211" t="s">
        <v>1</v>
      </c>
      <c r="F187" s="212" t="s">
        <v>1158</v>
      </c>
      <c r="H187" s="211" t="s">
        <v>1</v>
      </c>
      <c r="I187" s="213"/>
      <c r="L187" s="210"/>
      <c r="M187" s="214"/>
      <c r="N187" s="215"/>
      <c r="O187" s="215"/>
      <c r="P187" s="215"/>
      <c r="Q187" s="215"/>
      <c r="R187" s="215"/>
      <c r="S187" s="215"/>
      <c r="T187" s="216"/>
      <c r="AT187" s="211" t="s">
        <v>196</v>
      </c>
      <c r="AU187" s="211" t="s">
        <v>88</v>
      </c>
      <c r="AV187" s="15" t="s">
        <v>86</v>
      </c>
      <c r="AW187" s="15" t="s">
        <v>36</v>
      </c>
      <c r="AX187" s="15" t="s">
        <v>79</v>
      </c>
      <c r="AY187" s="211" t="s">
        <v>184</v>
      </c>
    </row>
    <row r="188" spans="1:65" s="13" customFormat="1" ht="11.25">
      <c r="B188" s="184"/>
      <c r="D188" s="180" t="s">
        <v>196</v>
      </c>
      <c r="E188" s="185" t="s">
        <v>1</v>
      </c>
      <c r="F188" s="186" t="s">
        <v>1159</v>
      </c>
      <c r="H188" s="187">
        <v>95.04</v>
      </c>
      <c r="I188" s="188"/>
      <c r="L188" s="184"/>
      <c r="M188" s="189"/>
      <c r="N188" s="190"/>
      <c r="O188" s="190"/>
      <c r="P188" s="190"/>
      <c r="Q188" s="190"/>
      <c r="R188" s="190"/>
      <c r="S188" s="190"/>
      <c r="T188" s="191"/>
      <c r="AT188" s="185" t="s">
        <v>196</v>
      </c>
      <c r="AU188" s="185" t="s">
        <v>88</v>
      </c>
      <c r="AV188" s="13" t="s">
        <v>88</v>
      </c>
      <c r="AW188" s="13" t="s">
        <v>36</v>
      </c>
      <c r="AX188" s="13" t="s">
        <v>79</v>
      </c>
      <c r="AY188" s="185" t="s">
        <v>184</v>
      </c>
    </row>
    <row r="189" spans="1:65" s="15" customFormat="1" ht="11.25">
      <c r="B189" s="210"/>
      <c r="D189" s="180" t="s">
        <v>196</v>
      </c>
      <c r="E189" s="211" t="s">
        <v>1</v>
      </c>
      <c r="F189" s="212" t="s">
        <v>1160</v>
      </c>
      <c r="H189" s="211" t="s">
        <v>1</v>
      </c>
      <c r="I189" s="213"/>
      <c r="L189" s="210"/>
      <c r="M189" s="214"/>
      <c r="N189" s="215"/>
      <c r="O189" s="215"/>
      <c r="P189" s="215"/>
      <c r="Q189" s="215"/>
      <c r="R189" s="215"/>
      <c r="S189" s="215"/>
      <c r="T189" s="216"/>
      <c r="AT189" s="211" t="s">
        <v>196</v>
      </c>
      <c r="AU189" s="211" t="s">
        <v>88</v>
      </c>
      <c r="AV189" s="15" t="s">
        <v>86</v>
      </c>
      <c r="AW189" s="15" t="s">
        <v>36</v>
      </c>
      <c r="AX189" s="15" t="s">
        <v>79</v>
      </c>
      <c r="AY189" s="211" t="s">
        <v>184</v>
      </c>
    </row>
    <row r="190" spans="1:65" s="13" customFormat="1" ht="11.25">
      <c r="B190" s="184"/>
      <c r="D190" s="180" t="s">
        <v>196</v>
      </c>
      <c r="E190" s="185" t="s">
        <v>1</v>
      </c>
      <c r="F190" s="186" t="s">
        <v>1161</v>
      </c>
      <c r="H190" s="187">
        <v>135.6</v>
      </c>
      <c r="I190" s="188"/>
      <c r="L190" s="184"/>
      <c r="M190" s="189"/>
      <c r="N190" s="190"/>
      <c r="O190" s="190"/>
      <c r="P190" s="190"/>
      <c r="Q190" s="190"/>
      <c r="R190" s="190"/>
      <c r="S190" s="190"/>
      <c r="T190" s="191"/>
      <c r="AT190" s="185" t="s">
        <v>196</v>
      </c>
      <c r="AU190" s="185" t="s">
        <v>88</v>
      </c>
      <c r="AV190" s="13" t="s">
        <v>88</v>
      </c>
      <c r="AW190" s="13" t="s">
        <v>36</v>
      </c>
      <c r="AX190" s="13" t="s">
        <v>79</v>
      </c>
      <c r="AY190" s="185" t="s">
        <v>184</v>
      </c>
    </row>
    <row r="191" spans="1:65" s="14" customFormat="1" ht="11.25">
      <c r="B191" s="192"/>
      <c r="D191" s="180" t="s">
        <v>196</v>
      </c>
      <c r="E191" s="193" t="s">
        <v>1</v>
      </c>
      <c r="F191" s="194" t="s">
        <v>212</v>
      </c>
      <c r="H191" s="195">
        <v>230.64</v>
      </c>
      <c r="I191" s="196"/>
      <c r="L191" s="192"/>
      <c r="M191" s="197"/>
      <c r="N191" s="198"/>
      <c r="O191" s="198"/>
      <c r="P191" s="198"/>
      <c r="Q191" s="198"/>
      <c r="R191" s="198"/>
      <c r="S191" s="198"/>
      <c r="T191" s="199"/>
      <c r="AT191" s="193" t="s">
        <v>196</v>
      </c>
      <c r="AU191" s="193" t="s">
        <v>88</v>
      </c>
      <c r="AV191" s="14" t="s">
        <v>192</v>
      </c>
      <c r="AW191" s="14" t="s">
        <v>36</v>
      </c>
      <c r="AX191" s="14" t="s">
        <v>86</v>
      </c>
      <c r="AY191" s="193" t="s">
        <v>184</v>
      </c>
    </row>
    <row r="192" spans="1:65" s="2" customFormat="1" ht="24.2" customHeight="1">
      <c r="A192" s="33"/>
      <c r="B192" s="166"/>
      <c r="C192" s="167" t="s">
        <v>279</v>
      </c>
      <c r="D192" s="167" t="s">
        <v>187</v>
      </c>
      <c r="E192" s="168" t="s">
        <v>963</v>
      </c>
      <c r="F192" s="169" t="s">
        <v>964</v>
      </c>
      <c r="G192" s="170" t="s">
        <v>200</v>
      </c>
      <c r="H192" s="171">
        <v>9.7279999999999998</v>
      </c>
      <c r="I192" s="172"/>
      <c r="J192" s="173">
        <f>ROUND(I192*H192,2)</f>
        <v>0</v>
      </c>
      <c r="K192" s="169" t="s">
        <v>925</v>
      </c>
      <c r="L192" s="34"/>
      <c r="M192" s="174" t="s">
        <v>1</v>
      </c>
      <c r="N192" s="175" t="s">
        <v>44</v>
      </c>
      <c r="O192" s="59"/>
      <c r="P192" s="176">
        <f>O192*H192</f>
        <v>0</v>
      </c>
      <c r="Q192" s="176">
        <v>0.34190999999999999</v>
      </c>
      <c r="R192" s="176">
        <f>Q192*H192</f>
        <v>3.32610048</v>
      </c>
      <c r="S192" s="176">
        <v>0</v>
      </c>
      <c r="T192" s="177">
        <f>S192*H192</f>
        <v>0</v>
      </c>
      <c r="U192" s="33"/>
      <c r="V192" s="33"/>
      <c r="W192" s="33"/>
      <c r="X192" s="33"/>
      <c r="Y192" s="33"/>
      <c r="Z192" s="33"/>
      <c r="AA192" s="33"/>
      <c r="AB192" s="33"/>
      <c r="AC192" s="33"/>
      <c r="AD192" s="33"/>
      <c r="AE192" s="33"/>
      <c r="AR192" s="178" t="s">
        <v>192</v>
      </c>
      <c r="AT192" s="178" t="s">
        <v>187</v>
      </c>
      <c r="AU192" s="178" t="s">
        <v>88</v>
      </c>
      <c r="AY192" s="18" t="s">
        <v>184</v>
      </c>
      <c r="BE192" s="179">
        <f>IF(N192="základní",J192,0)</f>
        <v>0</v>
      </c>
      <c r="BF192" s="179">
        <f>IF(N192="snížená",J192,0)</f>
        <v>0</v>
      </c>
      <c r="BG192" s="179">
        <f>IF(N192="zákl. přenesená",J192,0)</f>
        <v>0</v>
      </c>
      <c r="BH192" s="179">
        <f>IF(N192="sníž. přenesená",J192,0)</f>
        <v>0</v>
      </c>
      <c r="BI192" s="179">
        <f>IF(N192="nulová",J192,0)</f>
        <v>0</v>
      </c>
      <c r="BJ192" s="18" t="s">
        <v>86</v>
      </c>
      <c r="BK192" s="179">
        <f>ROUND(I192*H192,2)</f>
        <v>0</v>
      </c>
      <c r="BL192" s="18" t="s">
        <v>192</v>
      </c>
      <c r="BM192" s="178" t="s">
        <v>1165</v>
      </c>
    </row>
    <row r="193" spans="1:65" s="13" customFormat="1" ht="11.25">
      <c r="B193" s="184"/>
      <c r="D193" s="180" t="s">
        <v>196</v>
      </c>
      <c r="E193" s="185" t="s">
        <v>1</v>
      </c>
      <c r="F193" s="186" t="s">
        <v>1166</v>
      </c>
      <c r="H193" s="187">
        <v>9.7279999999999998</v>
      </c>
      <c r="I193" s="188"/>
      <c r="L193" s="184"/>
      <c r="M193" s="189"/>
      <c r="N193" s="190"/>
      <c r="O193" s="190"/>
      <c r="P193" s="190"/>
      <c r="Q193" s="190"/>
      <c r="R193" s="190"/>
      <c r="S193" s="190"/>
      <c r="T193" s="191"/>
      <c r="AT193" s="185" t="s">
        <v>196</v>
      </c>
      <c r="AU193" s="185" t="s">
        <v>88</v>
      </c>
      <c r="AV193" s="13" t="s">
        <v>88</v>
      </c>
      <c r="AW193" s="13" t="s">
        <v>36</v>
      </c>
      <c r="AX193" s="13" t="s">
        <v>86</v>
      </c>
      <c r="AY193" s="185" t="s">
        <v>184</v>
      </c>
    </row>
    <row r="194" spans="1:65" s="2" customFormat="1" ht="24.2" customHeight="1">
      <c r="A194" s="33"/>
      <c r="B194" s="166"/>
      <c r="C194" s="167" t="s">
        <v>283</v>
      </c>
      <c r="D194" s="167" t="s">
        <v>187</v>
      </c>
      <c r="E194" s="168" t="s">
        <v>1167</v>
      </c>
      <c r="F194" s="169" t="s">
        <v>1168</v>
      </c>
      <c r="G194" s="170" t="s">
        <v>228</v>
      </c>
      <c r="H194" s="171">
        <v>3.69</v>
      </c>
      <c r="I194" s="172"/>
      <c r="J194" s="173">
        <f>ROUND(I194*H194,2)</f>
        <v>0</v>
      </c>
      <c r="K194" s="169" t="s">
        <v>925</v>
      </c>
      <c r="L194" s="34"/>
      <c r="M194" s="174" t="s">
        <v>1</v>
      </c>
      <c r="N194" s="175" t="s">
        <v>44</v>
      </c>
      <c r="O194" s="59"/>
      <c r="P194" s="176">
        <f>O194*H194</f>
        <v>0</v>
      </c>
      <c r="Q194" s="176">
        <v>0</v>
      </c>
      <c r="R194" s="176">
        <f>Q194*H194</f>
        <v>0</v>
      </c>
      <c r="S194" s="176">
        <v>0</v>
      </c>
      <c r="T194" s="177">
        <f>S194*H194</f>
        <v>0</v>
      </c>
      <c r="U194" s="33"/>
      <c r="V194" s="33"/>
      <c r="W194" s="33"/>
      <c r="X194" s="33"/>
      <c r="Y194" s="33"/>
      <c r="Z194" s="33"/>
      <c r="AA194" s="33"/>
      <c r="AB194" s="33"/>
      <c r="AC194" s="33"/>
      <c r="AD194" s="33"/>
      <c r="AE194" s="33"/>
      <c r="AR194" s="178" t="s">
        <v>192</v>
      </c>
      <c r="AT194" s="178" t="s">
        <v>187</v>
      </c>
      <c r="AU194" s="178" t="s">
        <v>88</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192</v>
      </c>
      <c r="BM194" s="178" t="s">
        <v>1169</v>
      </c>
    </row>
    <row r="195" spans="1:65" s="15" customFormat="1" ht="11.25">
      <c r="B195" s="210"/>
      <c r="D195" s="180" t="s">
        <v>196</v>
      </c>
      <c r="E195" s="211" t="s">
        <v>1</v>
      </c>
      <c r="F195" s="212" t="s">
        <v>1170</v>
      </c>
      <c r="H195" s="211" t="s">
        <v>1</v>
      </c>
      <c r="I195" s="213"/>
      <c r="L195" s="210"/>
      <c r="M195" s="214"/>
      <c r="N195" s="215"/>
      <c r="O195" s="215"/>
      <c r="P195" s="215"/>
      <c r="Q195" s="215"/>
      <c r="R195" s="215"/>
      <c r="S195" s="215"/>
      <c r="T195" s="216"/>
      <c r="AT195" s="211" t="s">
        <v>196</v>
      </c>
      <c r="AU195" s="211" t="s">
        <v>88</v>
      </c>
      <c r="AV195" s="15" t="s">
        <v>86</v>
      </c>
      <c r="AW195" s="15" t="s">
        <v>36</v>
      </c>
      <c r="AX195" s="15" t="s">
        <v>79</v>
      </c>
      <c r="AY195" s="211" t="s">
        <v>184</v>
      </c>
    </row>
    <row r="196" spans="1:65" s="13" customFormat="1" ht="11.25">
      <c r="B196" s="184"/>
      <c r="D196" s="180" t="s">
        <v>196</v>
      </c>
      <c r="E196" s="185" t="s">
        <v>1</v>
      </c>
      <c r="F196" s="186" t="s">
        <v>1171</v>
      </c>
      <c r="H196" s="187">
        <v>3.69</v>
      </c>
      <c r="I196" s="188"/>
      <c r="L196" s="184"/>
      <c r="M196" s="189"/>
      <c r="N196" s="190"/>
      <c r="O196" s="190"/>
      <c r="P196" s="190"/>
      <c r="Q196" s="190"/>
      <c r="R196" s="190"/>
      <c r="S196" s="190"/>
      <c r="T196" s="191"/>
      <c r="AT196" s="185" t="s">
        <v>196</v>
      </c>
      <c r="AU196" s="185" t="s">
        <v>88</v>
      </c>
      <c r="AV196" s="13" t="s">
        <v>88</v>
      </c>
      <c r="AW196" s="13" t="s">
        <v>36</v>
      </c>
      <c r="AX196" s="13" t="s">
        <v>86</v>
      </c>
      <c r="AY196" s="185" t="s">
        <v>184</v>
      </c>
    </row>
    <row r="197" spans="1:65" s="2" customFormat="1" ht="24.2" customHeight="1">
      <c r="A197" s="33"/>
      <c r="B197" s="166"/>
      <c r="C197" s="167" t="s">
        <v>288</v>
      </c>
      <c r="D197" s="167" t="s">
        <v>187</v>
      </c>
      <c r="E197" s="168" t="s">
        <v>967</v>
      </c>
      <c r="F197" s="169" t="s">
        <v>968</v>
      </c>
      <c r="G197" s="170" t="s">
        <v>228</v>
      </c>
      <c r="H197" s="171">
        <v>47.52</v>
      </c>
      <c r="I197" s="172"/>
      <c r="J197" s="173">
        <f>ROUND(I197*H197,2)</f>
        <v>0</v>
      </c>
      <c r="K197" s="169" t="s">
        <v>925</v>
      </c>
      <c r="L197" s="34"/>
      <c r="M197" s="174" t="s">
        <v>1</v>
      </c>
      <c r="N197" s="175" t="s">
        <v>44</v>
      </c>
      <c r="O197" s="59"/>
      <c r="P197" s="176">
        <f>O197*H197</f>
        <v>0</v>
      </c>
      <c r="Q197" s="176">
        <v>2.4500000000000002</v>
      </c>
      <c r="R197" s="176">
        <f>Q197*H197</f>
        <v>116.42400000000002</v>
      </c>
      <c r="S197" s="176">
        <v>0</v>
      </c>
      <c r="T197" s="177">
        <f>S197*H197</f>
        <v>0</v>
      </c>
      <c r="U197" s="33"/>
      <c r="V197" s="33"/>
      <c r="W197" s="33"/>
      <c r="X197" s="33"/>
      <c r="Y197" s="33"/>
      <c r="Z197" s="33"/>
      <c r="AA197" s="33"/>
      <c r="AB197" s="33"/>
      <c r="AC197" s="33"/>
      <c r="AD197" s="33"/>
      <c r="AE197" s="33"/>
      <c r="AR197" s="178" t="s">
        <v>192</v>
      </c>
      <c r="AT197" s="178" t="s">
        <v>187</v>
      </c>
      <c r="AU197" s="178" t="s">
        <v>88</v>
      </c>
      <c r="AY197" s="18" t="s">
        <v>184</v>
      </c>
      <c r="BE197" s="179">
        <f>IF(N197="základní",J197,0)</f>
        <v>0</v>
      </c>
      <c r="BF197" s="179">
        <f>IF(N197="snížená",J197,0)</f>
        <v>0</v>
      </c>
      <c r="BG197" s="179">
        <f>IF(N197="zákl. přenesená",J197,0)</f>
        <v>0</v>
      </c>
      <c r="BH197" s="179">
        <f>IF(N197="sníž. přenesená",J197,0)</f>
        <v>0</v>
      </c>
      <c r="BI197" s="179">
        <f>IF(N197="nulová",J197,0)</f>
        <v>0</v>
      </c>
      <c r="BJ197" s="18" t="s">
        <v>86</v>
      </c>
      <c r="BK197" s="179">
        <f>ROUND(I197*H197,2)</f>
        <v>0</v>
      </c>
      <c r="BL197" s="18" t="s">
        <v>192</v>
      </c>
      <c r="BM197" s="178" t="s">
        <v>1172</v>
      </c>
    </row>
    <row r="198" spans="1:65" s="13" customFormat="1" ht="11.25">
      <c r="B198" s="184"/>
      <c r="D198" s="180" t="s">
        <v>196</v>
      </c>
      <c r="E198" s="185" t="s">
        <v>1</v>
      </c>
      <c r="F198" s="186" t="s">
        <v>1173</v>
      </c>
      <c r="H198" s="187">
        <v>47.52</v>
      </c>
      <c r="I198" s="188"/>
      <c r="L198" s="184"/>
      <c r="M198" s="189"/>
      <c r="N198" s="190"/>
      <c r="O198" s="190"/>
      <c r="P198" s="190"/>
      <c r="Q198" s="190"/>
      <c r="R198" s="190"/>
      <c r="S198" s="190"/>
      <c r="T198" s="191"/>
      <c r="AT198" s="185" t="s">
        <v>196</v>
      </c>
      <c r="AU198" s="185" t="s">
        <v>88</v>
      </c>
      <c r="AV198" s="13" t="s">
        <v>88</v>
      </c>
      <c r="AW198" s="13" t="s">
        <v>36</v>
      </c>
      <c r="AX198" s="13" t="s">
        <v>86</v>
      </c>
      <c r="AY198" s="185" t="s">
        <v>184</v>
      </c>
    </row>
    <row r="199" spans="1:65" s="12" customFormat="1" ht="25.9" customHeight="1">
      <c r="B199" s="153"/>
      <c r="D199" s="154" t="s">
        <v>78</v>
      </c>
      <c r="E199" s="155" t="s">
        <v>1056</v>
      </c>
      <c r="F199" s="155" t="s">
        <v>1057</v>
      </c>
      <c r="I199" s="156"/>
      <c r="J199" s="157">
        <f>BK199</f>
        <v>0</v>
      </c>
      <c r="L199" s="153"/>
      <c r="M199" s="158"/>
      <c r="N199" s="159"/>
      <c r="O199" s="159"/>
      <c r="P199" s="160">
        <f>P200+P215+P227+P251+P259+P261</f>
        <v>0</v>
      </c>
      <c r="Q199" s="159"/>
      <c r="R199" s="160">
        <f>R200+R215+R227+R251+R259+R261</f>
        <v>10.75836864</v>
      </c>
      <c r="S199" s="159"/>
      <c r="T199" s="161">
        <f>T200+T215+T227+T251+T259+T261</f>
        <v>7.0911999999999997</v>
      </c>
      <c r="AR199" s="154" t="s">
        <v>88</v>
      </c>
      <c r="AT199" s="162" t="s">
        <v>78</v>
      </c>
      <c r="AU199" s="162" t="s">
        <v>79</v>
      </c>
      <c r="AY199" s="154" t="s">
        <v>184</v>
      </c>
      <c r="BK199" s="163">
        <f>BK200+BK215+BK227+BK251+BK259+BK261</f>
        <v>0</v>
      </c>
    </row>
    <row r="200" spans="1:65" s="12" customFormat="1" ht="22.9" customHeight="1">
      <c r="B200" s="153"/>
      <c r="D200" s="154" t="s">
        <v>78</v>
      </c>
      <c r="E200" s="164" t="s">
        <v>185</v>
      </c>
      <c r="F200" s="164" t="s">
        <v>186</v>
      </c>
      <c r="I200" s="156"/>
      <c r="J200" s="165">
        <f>BK200</f>
        <v>0</v>
      </c>
      <c r="L200" s="153"/>
      <c r="M200" s="158"/>
      <c r="N200" s="159"/>
      <c r="O200" s="159"/>
      <c r="P200" s="160">
        <f>SUM(P201:P214)</f>
        <v>0</v>
      </c>
      <c r="Q200" s="159"/>
      <c r="R200" s="160">
        <f>SUM(R201:R214)</f>
        <v>7.0063140000000006</v>
      </c>
      <c r="S200" s="159"/>
      <c r="T200" s="161">
        <f>SUM(T201:T214)</f>
        <v>0</v>
      </c>
      <c r="AR200" s="154" t="s">
        <v>86</v>
      </c>
      <c r="AT200" s="162" t="s">
        <v>78</v>
      </c>
      <c r="AU200" s="162" t="s">
        <v>86</v>
      </c>
      <c r="AY200" s="154" t="s">
        <v>184</v>
      </c>
      <c r="BK200" s="163">
        <f>SUM(BK201:BK214)</f>
        <v>0</v>
      </c>
    </row>
    <row r="201" spans="1:65" s="2" customFormat="1" ht="24.2" customHeight="1">
      <c r="A201" s="33"/>
      <c r="B201" s="166"/>
      <c r="C201" s="167" t="s">
        <v>295</v>
      </c>
      <c r="D201" s="167" t="s">
        <v>187</v>
      </c>
      <c r="E201" s="168" t="s">
        <v>1174</v>
      </c>
      <c r="F201" s="169" t="s">
        <v>1175</v>
      </c>
      <c r="G201" s="170" t="s">
        <v>286</v>
      </c>
      <c r="H201" s="171">
        <v>116</v>
      </c>
      <c r="I201" s="172"/>
      <c r="J201" s="173">
        <f>ROUND(I201*H201,2)</f>
        <v>0</v>
      </c>
      <c r="K201" s="169" t="s">
        <v>925</v>
      </c>
      <c r="L201" s="34"/>
      <c r="M201" s="174" t="s">
        <v>1</v>
      </c>
      <c r="N201" s="175" t="s">
        <v>44</v>
      </c>
      <c r="O201" s="59"/>
      <c r="P201" s="176">
        <f>O201*H201</f>
        <v>0</v>
      </c>
      <c r="Q201" s="176">
        <v>2.9999999999999997E-4</v>
      </c>
      <c r="R201" s="176">
        <f>Q201*H201</f>
        <v>3.4799999999999998E-2</v>
      </c>
      <c r="S201" s="176">
        <v>0</v>
      </c>
      <c r="T201" s="177">
        <f>S201*H201</f>
        <v>0</v>
      </c>
      <c r="U201" s="33"/>
      <c r="V201" s="33"/>
      <c r="W201" s="33"/>
      <c r="X201" s="33"/>
      <c r="Y201" s="33"/>
      <c r="Z201" s="33"/>
      <c r="AA201" s="33"/>
      <c r="AB201" s="33"/>
      <c r="AC201" s="33"/>
      <c r="AD201" s="33"/>
      <c r="AE201" s="33"/>
      <c r="AR201" s="178" t="s">
        <v>192</v>
      </c>
      <c r="AT201" s="178" t="s">
        <v>187</v>
      </c>
      <c r="AU201" s="178" t="s">
        <v>88</v>
      </c>
      <c r="AY201" s="18" t="s">
        <v>184</v>
      </c>
      <c r="BE201" s="179">
        <f>IF(N201="základní",J201,0)</f>
        <v>0</v>
      </c>
      <c r="BF201" s="179">
        <f>IF(N201="snížená",J201,0)</f>
        <v>0</v>
      </c>
      <c r="BG201" s="179">
        <f>IF(N201="zákl. přenesená",J201,0)</f>
        <v>0</v>
      </c>
      <c r="BH201" s="179">
        <f>IF(N201="sníž. přenesená",J201,0)</f>
        <v>0</v>
      </c>
      <c r="BI201" s="179">
        <f>IF(N201="nulová",J201,0)</f>
        <v>0</v>
      </c>
      <c r="BJ201" s="18" t="s">
        <v>86</v>
      </c>
      <c r="BK201" s="179">
        <f>ROUND(I201*H201,2)</f>
        <v>0</v>
      </c>
      <c r="BL201" s="18" t="s">
        <v>192</v>
      </c>
      <c r="BM201" s="178" t="s">
        <v>1176</v>
      </c>
    </row>
    <row r="202" spans="1:65" s="13" customFormat="1" ht="11.25">
      <c r="B202" s="184"/>
      <c r="D202" s="180" t="s">
        <v>196</v>
      </c>
      <c r="E202" s="185" t="s">
        <v>1</v>
      </c>
      <c r="F202" s="186" t="s">
        <v>1177</v>
      </c>
      <c r="H202" s="187">
        <v>116</v>
      </c>
      <c r="I202" s="188"/>
      <c r="L202" s="184"/>
      <c r="M202" s="189"/>
      <c r="N202" s="190"/>
      <c r="O202" s="190"/>
      <c r="P202" s="190"/>
      <c r="Q202" s="190"/>
      <c r="R202" s="190"/>
      <c r="S202" s="190"/>
      <c r="T202" s="191"/>
      <c r="AT202" s="185" t="s">
        <v>196</v>
      </c>
      <c r="AU202" s="185" t="s">
        <v>88</v>
      </c>
      <c r="AV202" s="13" t="s">
        <v>88</v>
      </c>
      <c r="AW202" s="13" t="s">
        <v>36</v>
      </c>
      <c r="AX202" s="13" t="s">
        <v>86</v>
      </c>
      <c r="AY202" s="185" t="s">
        <v>184</v>
      </c>
    </row>
    <row r="203" spans="1:65" s="2" customFormat="1" ht="24.2" customHeight="1">
      <c r="A203" s="33"/>
      <c r="B203" s="166"/>
      <c r="C203" s="167" t="s">
        <v>7</v>
      </c>
      <c r="D203" s="167" t="s">
        <v>187</v>
      </c>
      <c r="E203" s="168" t="s">
        <v>1178</v>
      </c>
      <c r="F203" s="169" t="s">
        <v>1179</v>
      </c>
      <c r="G203" s="170" t="s">
        <v>286</v>
      </c>
      <c r="H203" s="171">
        <v>116</v>
      </c>
      <c r="I203" s="172"/>
      <c r="J203" s="173">
        <f>ROUND(I203*H203,2)</f>
        <v>0</v>
      </c>
      <c r="K203" s="169" t="s">
        <v>925</v>
      </c>
      <c r="L203" s="34"/>
      <c r="M203" s="174" t="s">
        <v>1</v>
      </c>
      <c r="N203" s="175" t="s">
        <v>44</v>
      </c>
      <c r="O203" s="59"/>
      <c r="P203" s="176">
        <f>O203*H203</f>
        <v>0</v>
      </c>
      <c r="Q203" s="176">
        <v>0</v>
      </c>
      <c r="R203" s="176">
        <f>Q203*H203</f>
        <v>0</v>
      </c>
      <c r="S203" s="176">
        <v>0</v>
      </c>
      <c r="T203" s="177">
        <f>S203*H203</f>
        <v>0</v>
      </c>
      <c r="U203" s="33"/>
      <c r="V203" s="33"/>
      <c r="W203" s="33"/>
      <c r="X203" s="33"/>
      <c r="Y203" s="33"/>
      <c r="Z203" s="33"/>
      <c r="AA203" s="33"/>
      <c r="AB203" s="33"/>
      <c r="AC203" s="33"/>
      <c r="AD203" s="33"/>
      <c r="AE203" s="33"/>
      <c r="AR203" s="178" t="s">
        <v>192</v>
      </c>
      <c r="AT203" s="178" t="s">
        <v>187</v>
      </c>
      <c r="AU203" s="178" t="s">
        <v>88</v>
      </c>
      <c r="AY203" s="18" t="s">
        <v>184</v>
      </c>
      <c r="BE203" s="179">
        <f>IF(N203="základní",J203,0)</f>
        <v>0</v>
      </c>
      <c r="BF203" s="179">
        <f>IF(N203="snížená",J203,0)</f>
        <v>0</v>
      </c>
      <c r="BG203" s="179">
        <f>IF(N203="zákl. přenesená",J203,0)</f>
        <v>0</v>
      </c>
      <c r="BH203" s="179">
        <f>IF(N203="sníž. přenesená",J203,0)</f>
        <v>0</v>
      </c>
      <c r="BI203" s="179">
        <f>IF(N203="nulová",J203,0)</f>
        <v>0</v>
      </c>
      <c r="BJ203" s="18" t="s">
        <v>86</v>
      </c>
      <c r="BK203" s="179">
        <f>ROUND(I203*H203,2)</f>
        <v>0</v>
      </c>
      <c r="BL203" s="18" t="s">
        <v>192</v>
      </c>
      <c r="BM203" s="178" t="s">
        <v>1180</v>
      </c>
    </row>
    <row r="204" spans="1:65" s="13" customFormat="1" ht="11.25">
      <c r="B204" s="184"/>
      <c r="D204" s="180" t="s">
        <v>196</v>
      </c>
      <c r="E204" s="185" t="s">
        <v>1</v>
      </c>
      <c r="F204" s="186" t="s">
        <v>1177</v>
      </c>
      <c r="H204" s="187">
        <v>116</v>
      </c>
      <c r="I204" s="188"/>
      <c r="L204" s="184"/>
      <c r="M204" s="189"/>
      <c r="N204" s="190"/>
      <c r="O204" s="190"/>
      <c r="P204" s="190"/>
      <c r="Q204" s="190"/>
      <c r="R204" s="190"/>
      <c r="S204" s="190"/>
      <c r="T204" s="191"/>
      <c r="AT204" s="185" t="s">
        <v>196</v>
      </c>
      <c r="AU204" s="185" t="s">
        <v>88</v>
      </c>
      <c r="AV204" s="13" t="s">
        <v>88</v>
      </c>
      <c r="AW204" s="13" t="s">
        <v>36</v>
      </c>
      <c r="AX204" s="13" t="s">
        <v>86</v>
      </c>
      <c r="AY204" s="185" t="s">
        <v>184</v>
      </c>
    </row>
    <row r="205" spans="1:65" s="2" customFormat="1" ht="24.2" customHeight="1">
      <c r="A205" s="33"/>
      <c r="B205" s="166"/>
      <c r="C205" s="167" t="s">
        <v>304</v>
      </c>
      <c r="D205" s="167" t="s">
        <v>187</v>
      </c>
      <c r="E205" s="168" t="s">
        <v>1181</v>
      </c>
      <c r="F205" s="169" t="s">
        <v>1182</v>
      </c>
      <c r="G205" s="170" t="s">
        <v>286</v>
      </c>
      <c r="H205" s="171">
        <v>58</v>
      </c>
      <c r="I205" s="172"/>
      <c r="J205" s="173">
        <f>ROUND(I205*H205,2)</f>
        <v>0</v>
      </c>
      <c r="K205" s="169" t="s">
        <v>925</v>
      </c>
      <c r="L205" s="34"/>
      <c r="M205" s="174" t="s">
        <v>1</v>
      </c>
      <c r="N205" s="175" t="s">
        <v>44</v>
      </c>
      <c r="O205" s="59"/>
      <c r="P205" s="176">
        <f>O205*H205</f>
        <v>0</v>
      </c>
      <c r="Q205" s="176">
        <v>2.1099999999999999E-3</v>
      </c>
      <c r="R205" s="176">
        <f>Q205*H205</f>
        <v>0.12237999999999999</v>
      </c>
      <c r="S205" s="176">
        <v>0</v>
      </c>
      <c r="T205" s="177">
        <f>S205*H205</f>
        <v>0</v>
      </c>
      <c r="U205" s="33"/>
      <c r="V205" s="33"/>
      <c r="W205" s="33"/>
      <c r="X205" s="33"/>
      <c r="Y205" s="33"/>
      <c r="Z205" s="33"/>
      <c r="AA205" s="33"/>
      <c r="AB205" s="33"/>
      <c r="AC205" s="33"/>
      <c r="AD205" s="33"/>
      <c r="AE205" s="33"/>
      <c r="AR205" s="178" t="s">
        <v>192</v>
      </c>
      <c r="AT205" s="178" t="s">
        <v>187</v>
      </c>
      <c r="AU205" s="178" t="s">
        <v>88</v>
      </c>
      <c r="AY205" s="18" t="s">
        <v>184</v>
      </c>
      <c r="BE205" s="179">
        <f>IF(N205="základní",J205,0)</f>
        <v>0</v>
      </c>
      <c r="BF205" s="179">
        <f>IF(N205="snížená",J205,0)</f>
        <v>0</v>
      </c>
      <c r="BG205" s="179">
        <f>IF(N205="zákl. přenesená",J205,0)</f>
        <v>0</v>
      </c>
      <c r="BH205" s="179">
        <f>IF(N205="sníž. přenesená",J205,0)</f>
        <v>0</v>
      </c>
      <c r="BI205" s="179">
        <f>IF(N205="nulová",J205,0)</f>
        <v>0</v>
      </c>
      <c r="BJ205" s="18" t="s">
        <v>86</v>
      </c>
      <c r="BK205" s="179">
        <f>ROUND(I205*H205,2)</f>
        <v>0</v>
      </c>
      <c r="BL205" s="18" t="s">
        <v>192</v>
      </c>
      <c r="BM205" s="178" t="s">
        <v>1183</v>
      </c>
    </row>
    <row r="206" spans="1:65" s="13" customFormat="1" ht="11.25">
      <c r="B206" s="184"/>
      <c r="D206" s="180" t="s">
        <v>196</v>
      </c>
      <c r="E206" s="185" t="s">
        <v>1</v>
      </c>
      <c r="F206" s="186" t="s">
        <v>502</v>
      </c>
      <c r="H206" s="187">
        <v>58</v>
      </c>
      <c r="I206" s="188"/>
      <c r="L206" s="184"/>
      <c r="M206" s="189"/>
      <c r="N206" s="190"/>
      <c r="O206" s="190"/>
      <c r="P206" s="190"/>
      <c r="Q206" s="190"/>
      <c r="R206" s="190"/>
      <c r="S206" s="190"/>
      <c r="T206" s="191"/>
      <c r="AT206" s="185" t="s">
        <v>196</v>
      </c>
      <c r="AU206" s="185" t="s">
        <v>88</v>
      </c>
      <c r="AV206" s="13" t="s">
        <v>88</v>
      </c>
      <c r="AW206" s="13" t="s">
        <v>36</v>
      </c>
      <c r="AX206" s="13" t="s">
        <v>86</v>
      </c>
      <c r="AY206" s="185" t="s">
        <v>184</v>
      </c>
    </row>
    <row r="207" spans="1:65" s="2" customFormat="1" ht="24.2" customHeight="1">
      <c r="A207" s="33"/>
      <c r="B207" s="166"/>
      <c r="C207" s="167" t="s">
        <v>310</v>
      </c>
      <c r="D207" s="167" t="s">
        <v>187</v>
      </c>
      <c r="E207" s="168" t="s">
        <v>1184</v>
      </c>
      <c r="F207" s="169" t="s">
        <v>1185</v>
      </c>
      <c r="G207" s="170" t="s">
        <v>286</v>
      </c>
      <c r="H207" s="171">
        <v>58</v>
      </c>
      <c r="I207" s="172"/>
      <c r="J207" s="173">
        <f>ROUND(I207*H207,2)</f>
        <v>0</v>
      </c>
      <c r="K207" s="169" t="s">
        <v>925</v>
      </c>
      <c r="L207" s="34"/>
      <c r="M207" s="174" t="s">
        <v>1</v>
      </c>
      <c r="N207" s="175" t="s">
        <v>44</v>
      </c>
      <c r="O207" s="59"/>
      <c r="P207" s="176">
        <f>O207*H207</f>
        <v>0</v>
      </c>
      <c r="Q207" s="176">
        <v>2.66E-3</v>
      </c>
      <c r="R207" s="176">
        <f>Q207*H207</f>
        <v>0.15428</v>
      </c>
      <c r="S207" s="176">
        <v>0</v>
      </c>
      <c r="T207" s="177">
        <f>S207*H207</f>
        <v>0</v>
      </c>
      <c r="U207" s="33"/>
      <c r="V207" s="33"/>
      <c r="W207" s="33"/>
      <c r="X207" s="33"/>
      <c r="Y207" s="33"/>
      <c r="Z207" s="33"/>
      <c r="AA207" s="33"/>
      <c r="AB207" s="33"/>
      <c r="AC207" s="33"/>
      <c r="AD207" s="33"/>
      <c r="AE207" s="33"/>
      <c r="AR207" s="178" t="s">
        <v>192</v>
      </c>
      <c r="AT207" s="178" t="s">
        <v>187</v>
      </c>
      <c r="AU207" s="178" t="s">
        <v>88</v>
      </c>
      <c r="AY207" s="18" t="s">
        <v>184</v>
      </c>
      <c r="BE207" s="179">
        <f>IF(N207="základní",J207,0)</f>
        <v>0</v>
      </c>
      <c r="BF207" s="179">
        <f>IF(N207="snížená",J207,0)</f>
        <v>0</v>
      </c>
      <c r="BG207" s="179">
        <f>IF(N207="zákl. přenesená",J207,0)</f>
        <v>0</v>
      </c>
      <c r="BH207" s="179">
        <f>IF(N207="sníž. přenesená",J207,0)</f>
        <v>0</v>
      </c>
      <c r="BI207" s="179">
        <f>IF(N207="nulová",J207,0)</f>
        <v>0</v>
      </c>
      <c r="BJ207" s="18" t="s">
        <v>86</v>
      </c>
      <c r="BK207" s="179">
        <f>ROUND(I207*H207,2)</f>
        <v>0</v>
      </c>
      <c r="BL207" s="18" t="s">
        <v>192</v>
      </c>
      <c r="BM207" s="178" t="s">
        <v>1186</v>
      </c>
    </row>
    <row r="208" spans="1:65" s="13" customFormat="1" ht="11.25">
      <c r="B208" s="184"/>
      <c r="D208" s="180" t="s">
        <v>196</v>
      </c>
      <c r="E208" s="185" t="s">
        <v>1</v>
      </c>
      <c r="F208" s="186" t="s">
        <v>502</v>
      </c>
      <c r="H208" s="187">
        <v>58</v>
      </c>
      <c r="I208" s="188"/>
      <c r="L208" s="184"/>
      <c r="M208" s="189"/>
      <c r="N208" s="190"/>
      <c r="O208" s="190"/>
      <c r="P208" s="190"/>
      <c r="Q208" s="190"/>
      <c r="R208" s="190"/>
      <c r="S208" s="190"/>
      <c r="T208" s="191"/>
      <c r="AT208" s="185" t="s">
        <v>196</v>
      </c>
      <c r="AU208" s="185" t="s">
        <v>88</v>
      </c>
      <c r="AV208" s="13" t="s">
        <v>88</v>
      </c>
      <c r="AW208" s="13" t="s">
        <v>36</v>
      </c>
      <c r="AX208" s="13" t="s">
        <v>86</v>
      </c>
      <c r="AY208" s="185" t="s">
        <v>184</v>
      </c>
    </row>
    <row r="209" spans="1:65" s="2" customFormat="1" ht="24.2" customHeight="1">
      <c r="A209" s="33"/>
      <c r="B209" s="166"/>
      <c r="C209" s="200" t="s">
        <v>314</v>
      </c>
      <c r="D209" s="200" t="s">
        <v>213</v>
      </c>
      <c r="E209" s="201" t="s">
        <v>1187</v>
      </c>
      <c r="F209" s="202" t="s">
        <v>1188</v>
      </c>
      <c r="G209" s="203" t="s">
        <v>228</v>
      </c>
      <c r="H209" s="204">
        <v>8.0180000000000007</v>
      </c>
      <c r="I209" s="205"/>
      <c r="J209" s="206">
        <f>ROUND(I209*H209,2)</f>
        <v>0</v>
      </c>
      <c r="K209" s="202" t="s">
        <v>925</v>
      </c>
      <c r="L209" s="207"/>
      <c r="M209" s="208" t="s">
        <v>1</v>
      </c>
      <c r="N209" s="209" t="s">
        <v>44</v>
      </c>
      <c r="O209" s="59"/>
      <c r="P209" s="176">
        <f>O209*H209</f>
        <v>0</v>
      </c>
      <c r="Q209" s="176">
        <v>0.81499999999999995</v>
      </c>
      <c r="R209" s="176">
        <f>Q209*H209</f>
        <v>6.5346700000000002</v>
      </c>
      <c r="S209" s="176">
        <v>0</v>
      </c>
      <c r="T209" s="177">
        <f>S209*H209</f>
        <v>0</v>
      </c>
      <c r="U209" s="33"/>
      <c r="V209" s="33"/>
      <c r="W209" s="33"/>
      <c r="X209" s="33"/>
      <c r="Y209" s="33"/>
      <c r="Z209" s="33"/>
      <c r="AA209" s="33"/>
      <c r="AB209" s="33"/>
      <c r="AC209" s="33"/>
      <c r="AD209" s="33"/>
      <c r="AE209" s="33"/>
      <c r="AR209" s="178" t="s">
        <v>217</v>
      </c>
      <c r="AT209" s="178" t="s">
        <v>213</v>
      </c>
      <c r="AU209" s="178" t="s">
        <v>88</v>
      </c>
      <c r="AY209" s="18" t="s">
        <v>184</v>
      </c>
      <c r="BE209" s="179">
        <f>IF(N209="základní",J209,0)</f>
        <v>0</v>
      </c>
      <c r="BF209" s="179">
        <f>IF(N209="snížená",J209,0)</f>
        <v>0</v>
      </c>
      <c r="BG209" s="179">
        <f>IF(N209="zákl. přenesená",J209,0)</f>
        <v>0</v>
      </c>
      <c r="BH209" s="179">
        <f>IF(N209="sníž. přenesená",J209,0)</f>
        <v>0</v>
      </c>
      <c r="BI209" s="179">
        <f>IF(N209="nulová",J209,0)</f>
        <v>0</v>
      </c>
      <c r="BJ209" s="18" t="s">
        <v>86</v>
      </c>
      <c r="BK209" s="179">
        <f>ROUND(I209*H209,2)</f>
        <v>0</v>
      </c>
      <c r="BL209" s="18" t="s">
        <v>192</v>
      </c>
      <c r="BM209" s="178" t="s">
        <v>1189</v>
      </c>
    </row>
    <row r="210" spans="1:65" s="13" customFormat="1" ht="11.25">
      <c r="B210" s="184"/>
      <c r="D210" s="180" t="s">
        <v>196</v>
      </c>
      <c r="E210" s="185" t="s">
        <v>1</v>
      </c>
      <c r="F210" s="186" t="s">
        <v>1190</v>
      </c>
      <c r="H210" s="187">
        <v>8.0179200000000002</v>
      </c>
      <c r="I210" s="188"/>
      <c r="L210" s="184"/>
      <c r="M210" s="189"/>
      <c r="N210" s="190"/>
      <c r="O210" s="190"/>
      <c r="P210" s="190"/>
      <c r="Q210" s="190"/>
      <c r="R210" s="190"/>
      <c r="S210" s="190"/>
      <c r="T210" s="191"/>
      <c r="AT210" s="185" t="s">
        <v>196</v>
      </c>
      <c r="AU210" s="185" t="s">
        <v>88</v>
      </c>
      <c r="AV210" s="13" t="s">
        <v>88</v>
      </c>
      <c r="AW210" s="13" t="s">
        <v>36</v>
      </c>
      <c r="AX210" s="13" t="s">
        <v>86</v>
      </c>
      <c r="AY210" s="185" t="s">
        <v>184</v>
      </c>
    </row>
    <row r="211" spans="1:65" s="2" customFormat="1" ht="24.2" customHeight="1">
      <c r="A211" s="33"/>
      <c r="B211" s="166"/>
      <c r="C211" s="200" t="s">
        <v>320</v>
      </c>
      <c r="D211" s="200" t="s">
        <v>213</v>
      </c>
      <c r="E211" s="201" t="s">
        <v>1191</v>
      </c>
      <c r="F211" s="202" t="s">
        <v>1192</v>
      </c>
      <c r="G211" s="203" t="s">
        <v>1193</v>
      </c>
      <c r="H211" s="204">
        <v>1.1599999999999999</v>
      </c>
      <c r="I211" s="205"/>
      <c r="J211" s="206">
        <f>ROUND(I211*H211,2)</f>
        <v>0</v>
      </c>
      <c r="K211" s="202" t="s">
        <v>925</v>
      </c>
      <c r="L211" s="207"/>
      <c r="M211" s="208" t="s">
        <v>1</v>
      </c>
      <c r="N211" s="209" t="s">
        <v>44</v>
      </c>
      <c r="O211" s="59"/>
      <c r="P211" s="176">
        <f>O211*H211</f>
        <v>0</v>
      </c>
      <c r="Q211" s="176">
        <v>7.5800000000000006E-2</v>
      </c>
      <c r="R211" s="176">
        <f>Q211*H211</f>
        <v>8.7928000000000006E-2</v>
      </c>
      <c r="S211" s="176">
        <v>0</v>
      </c>
      <c r="T211" s="177">
        <f>S211*H211</f>
        <v>0</v>
      </c>
      <c r="U211" s="33"/>
      <c r="V211" s="33"/>
      <c r="W211" s="33"/>
      <c r="X211" s="33"/>
      <c r="Y211" s="33"/>
      <c r="Z211" s="33"/>
      <c r="AA211" s="33"/>
      <c r="AB211" s="33"/>
      <c r="AC211" s="33"/>
      <c r="AD211" s="33"/>
      <c r="AE211" s="33"/>
      <c r="AR211" s="178" t="s">
        <v>217</v>
      </c>
      <c r="AT211" s="178" t="s">
        <v>213</v>
      </c>
      <c r="AU211" s="178" t="s">
        <v>88</v>
      </c>
      <c r="AY211" s="18" t="s">
        <v>184</v>
      </c>
      <c r="BE211" s="179">
        <f>IF(N211="základní",J211,0)</f>
        <v>0</v>
      </c>
      <c r="BF211" s="179">
        <f>IF(N211="snížená",J211,0)</f>
        <v>0</v>
      </c>
      <c r="BG211" s="179">
        <f>IF(N211="zákl. přenesená",J211,0)</f>
        <v>0</v>
      </c>
      <c r="BH211" s="179">
        <f>IF(N211="sníž. přenesená",J211,0)</f>
        <v>0</v>
      </c>
      <c r="BI211" s="179">
        <f>IF(N211="nulová",J211,0)</f>
        <v>0</v>
      </c>
      <c r="BJ211" s="18" t="s">
        <v>86</v>
      </c>
      <c r="BK211" s="179">
        <f>ROUND(I211*H211,2)</f>
        <v>0</v>
      </c>
      <c r="BL211" s="18" t="s">
        <v>192</v>
      </c>
      <c r="BM211" s="178" t="s">
        <v>1194</v>
      </c>
    </row>
    <row r="212" spans="1:65" s="13" customFormat="1" ht="11.25">
      <c r="B212" s="184"/>
      <c r="D212" s="180" t="s">
        <v>196</v>
      </c>
      <c r="E212" s="185" t="s">
        <v>1</v>
      </c>
      <c r="F212" s="186" t="s">
        <v>1195</v>
      </c>
      <c r="H212" s="187">
        <v>1.1599999999999999</v>
      </c>
      <c r="I212" s="188"/>
      <c r="L212" s="184"/>
      <c r="M212" s="189"/>
      <c r="N212" s="190"/>
      <c r="O212" s="190"/>
      <c r="P212" s="190"/>
      <c r="Q212" s="190"/>
      <c r="R212" s="190"/>
      <c r="S212" s="190"/>
      <c r="T212" s="191"/>
      <c r="AT212" s="185" t="s">
        <v>196</v>
      </c>
      <c r="AU212" s="185" t="s">
        <v>88</v>
      </c>
      <c r="AV212" s="13" t="s">
        <v>88</v>
      </c>
      <c r="AW212" s="13" t="s">
        <v>36</v>
      </c>
      <c r="AX212" s="13" t="s">
        <v>86</v>
      </c>
      <c r="AY212" s="185" t="s">
        <v>184</v>
      </c>
    </row>
    <row r="213" spans="1:65" s="2" customFormat="1" ht="14.45" customHeight="1">
      <c r="A213" s="33"/>
      <c r="B213" s="166"/>
      <c r="C213" s="200" t="s">
        <v>324</v>
      </c>
      <c r="D213" s="200" t="s">
        <v>213</v>
      </c>
      <c r="E213" s="201" t="s">
        <v>1196</v>
      </c>
      <c r="F213" s="202" t="s">
        <v>1197</v>
      </c>
      <c r="G213" s="203" t="s">
        <v>700</v>
      </c>
      <c r="H213" s="204">
        <v>72.256</v>
      </c>
      <c r="I213" s="205"/>
      <c r="J213" s="206">
        <f>ROUND(I213*H213,2)</f>
        <v>0</v>
      </c>
      <c r="K213" s="202" t="s">
        <v>925</v>
      </c>
      <c r="L213" s="207"/>
      <c r="M213" s="208" t="s">
        <v>1</v>
      </c>
      <c r="N213" s="209" t="s">
        <v>44</v>
      </c>
      <c r="O213" s="59"/>
      <c r="P213" s="176">
        <f>O213*H213</f>
        <v>0</v>
      </c>
      <c r="Q213" s="176">
        <v>1E-3</v>
      </c>
      <c r="R213" s="176">
        <f>Q213*H213</f>
        <v>7.2256000000000001E-2</v>
      </c>
      <c r="S213" s="176">
        <v>0</v>
      </c>
      <c r="T213" s="177">
        <f>S213*H213</f>
        <v>0</v>
      </c>
      <c r="U213" s="33"/>
      <c r="V213" s="33"/>
      <c r="W213" s="33"/>
      <c r="X213" s="33"/>
      <c r="Y213" s="33"/>
      <c r="Z213" s="33"/>
      <c r="AA213" s="33"/>
      <c r="AB213" s="33"/>
      <c r="AC213" s="33"/>
      <c r="AD213" s="33"/>
      <c r="AE213" s="33"/>
      <c r="AR213" s="178" t="s">
        <v>217</v>
      </c>
      <c r="AT213" s="178" t="s">
        <v>213</v>
      </c>
      <c r="AU213" s="178" t="s">
        <v>88</v>
      </c>
      <c r="AY213" s="18" t="s">
        <v>184</v>
      </c>
      <c r="BE213" s="179">
        <f>IF(N213="základní",J213,0)</f>
        <v>0</v>
      </c>
      <c r="BF213" s="179">
        <f>IF(N213="snížená",J213,0)</f>
        <v>0</v>
      </c>
      <c r="BG213" s="179">
        <f>IF(N213="zákl. přenesená",J213,0)</f>
        <v>0</v>
      </c>
      <c r="BH213" s="179">
        <f>IF(N213="sníž. přenesená",J213,0)</f>
        <v>0</v>
      </c>
      <c r="BI213" s="179">
        <f>IF(N213="nulová",J213,0)</f>
        <v>0</v>
      </c>
      <c r="BJ213" s="18" t="s">
        <v>86</v>
      </c>
      <c r="BK213" s="179">
        <f>ROUND(I213*H213,2)</f>
        <v>0</v>
      </c>
      <c r="BL213" s="18" t="s">
        <v>192</v>
      </c>
      <c r="BM213" s="178" t="s">
        <v>1198</v>
      </c>
    </row>
    <row r="214" spans="1:65" s="13" customFormat="1" ht="11.25">
      <c r="B214" s="184"/>
      <c r="D214" s="180" t="s">
        <v>196</v>
      </c>
      <c r="E214" s="185" t="s">
        <v>1</v>
      </c>
      <c r="F214" s="186" t="s">
        <v>1199</v>
      </c>
      <c r="H214" s="187">
        <v>72.256110000000007</v>
      </c>
      <c r="I214" s="188"/>
      <c r="L214" s="184"/>
      <c r="M214" s="189"/>
      <c r="N214" s="190"/>
      <c r="O214" s="190"/>
      <c r="P214" s="190"/>
      <c r="Q214" s="190"/>
      <c r="R214" s="190"/>
      <c r="S214" s="190"/>
      <c r="T214" s="191"/>
      <c r="AT214" s="185" t="s">
        <v>196</v>
      </c>
      <c r="AU214" s="185" t="s">
        <v>88</v>
      </c>
      <c r="AV214" s="13" t="s">
        <v>88</v>
      </c>
      <c r="AW214" s="13" t="s">
        <v>36</v>
      </c>
      <c r="AX214" s="13" t="s">
        <v>86</v>
      </c>
      <c r="AY214" s="185" t="s">
        <v>184</v>
      </c>
    </row>
    <row r="215" spans="1:65" s="12" customFormat="1" ht="22.9" customHeight="1">
      <c r="B215" s="153"/>
      <c r="D215" s="154" t="s">
        <v>78</v>
      </c>
      <c r="E215" s="164" t="s">
        <v>220</v>
      </c>
      <c r="F215" s="164" t="s">
        <v>972</v>
      </c>
      <c r="I215" s="156"/>
      <c r="J215" s="165">
        <f>BK215</f>
        <v>0</v>
      </c>
      <c r="L215" s="153"/>
      <c r="M215" s="158"/>
      <c r="N215" s="159"/>
      <c r="O215" s="159"/>
      <c r="P215" s="160">
        <f>SUM(P216:P226)</f>
        <v>0</v>
      </c>
      <c r="Q215" s="159"/>
      <c r="R215" s="160">
        <f>SUM(R216:R226)</f>
        <v>0.16373504</v>
      </c>
      <c r="S215" s="159"/>
      <c r="T215" s="161">
        <f>SUM(T216:T226)</f>
        <v>0</v>
      </c>
      <c r="AR215" s="154" t="s">
        <v>86</v>
      </c>
      <c r="AT215" s="162" t="s">
        <v>78</v>
      </c>
      <c r="AU215" s="162" t="s">
        <v>86</v>
      </c>
      <c r="AY215" s="154" t="s">
        <v>184</v>
      </c>
      <c r="BK215" s="163">
        <f>SUM(BK216:BK226)</f>
        <v>0</v>
      </c>
    </row>
    <row r="216" spans="1:65" s="2" customFormat="1" ht="24.2" customHeight="1">
      <c r="A216" s="33"/>
      <c r="B216" s="166"/>
      <c r="C216" s="167" t="s">
        <v>331</v>
      </c>
      <c r="D216" s="167" t="s">
        <v>187</v>
      </c>
      <c r="E216" s="168" t="s">
        <v>973</v>
      </c>
      <c r="F216" s="169" t="s">
        <v>974</v>
      </c>
      <c r="G216" s="170" t="s">
        <v>200</v>
      </c>
      <c r="H216" s="171">
        <v>292.38400000000001</v>
      </c>
      <c r="I216" s="172"/>
      <c r="J216" s="173">
        <f>ROUND(I216*H216,2)</f>
        <v>0</v>
      </c>
      <c r="K216" s="169" t="s">
        <v>925</v>
      </c>
      <c r="L216" s="34"/>
      <c r="M216" s="174" t="s">
        <v>1</v>
      </c>
      <c r="N216" s="175" t="s">
        <v>44</v>
      </c>
      <c r="O216" s="59"/>
      <c r="P216" s="176">
        <f>O216*H216</f>
        <v>0</v>
      </c>
      <c r="Q216" s="176">
        <v>5.5999999999999995E-4</v>
      </c>
      <c r="R216" s="176">
        <f>Q216*H216</f>
        <v>0.16373504</v>
      </c>
      <c r="S216" s="176">
        <v>0</v>
      </c>
      <c r="T216" s="177">
        <f>S216*H216</f>
        <v>0</v>
      </c>
      <c r="U216" s="33"/>
      <c r="V216" s="33"/>
      <c r="W216" s="33"/>
      <c r="X216" s="33"/>
      <c r="Y216" s="33"/>
      <c r="Z216" s="33"/>
      <c r="AA216" s="33"/>
      <c r="AB216" s="33"/>
      <c r="AC216" s="33"/>
      <c r="AD216" s="33"/>
      <c r="AE216" s="33"/>
      <c r="AR216" s="178" t="s">
        <v>192</v>
      </c>
      <c r="AT216" s="178" t="s">
        <v>187</v>
      </c>
      <c r="AU216" s="178" t="s">
        <v>88</v>
      </c>
      <c r="AY216" s="18" t="s">
        <v>184</v>
      </c>
      <c r="BE216" s="179">
        <f>IF(N216="základní",J216,0)</f>
        <v>0</v>
      </c>
      <c r="BF216" s="179">
        <f>IF(N216="snížená",J216,0)</f>
        <v>0</v>
      </c>
      <c r="BG216" s="179">
        <f>IF(N216="zákl. přenesená",J216,0)</f>
        <v>0</v>
      </c>
      <c r="BH216" s="179">
        <f>IF(N216="sníž. přenesená",J216,0)</f>
        <v>0</v>
      </c>
      <c r="BI216" s="179">
        <f>IF(N216="nulová",J216,0)</f>
        <v>0</v>
      </c>
      <c r="BJ216" s="18" t="s">
        <v>86</v>
      </c>
      <c r="BK216" s="179">
        <f>ROUND(I216*H216,2)</f>
        <v>0</v>
      </c>
      <c r="BL216" s="18" t="s">
        <v>192</v>
      </c>
      <c r="BM216" s="178" t="s">
        <v>1200</v>
      </c>
    </row>
    <row r="217" spans="1:65" s="15" customFormat="1" ht="11.25">
      <c r="B217" s="210"/>
      <c r="D217" s="180" t="s">
        <v>196</v>
      </c>
      <c r="E217" s="211" t="s">
        <v>1</v>
      </c>
      <c r="F217" s="212" t="s">
        <v>1201</v>
      </c>
      <c r="H217" s="211" t="s">
        <v>1</v>
      </c>
      <c r="I217" s="213"/>
      <c r="L217" s="210"/>
      <c r="M217" s="214"/>
      <c r="N217" s="215"/>
      <c r="O217" s="215"/>
      <c r="P217" s="215"/>
      <c r="Q217" s="215"/>
      <c r="R217" s="215"/>
      <c r="S217" s="215"/>
      <c r="T217" s="216"/>
      <c r="AT217" s="211" t="s">
        <v>196</v>
      </c>
      <c r="AU217" s="211" t="s">
        <v>88</v>
      </c>
      <c r="AV217" s="15" t="s">
        <v>86</v>
      </c>
      <c r="AW217" s="15" t="s">
        <v>36</v>
      </c>
      <c r="AX217" s="15" t="s">
        <v>79</v>
      </c>
      <c r="AY217" s="211" t="s">
        <v>184</v>
      </c>
    </row>
    <row r="218" spans="1:65" s="13" customFormat="1" ht="11.25">
      <c r="B218" s="184"/>
      <c r="D218" s="180" t="s">
        <v>196</v>
      </c>
      <c r="E218" s="185" t="s">
        <v>1</v>
      </c>
      <c r="F218" s="186" t="s">
        <v>1202</v>
      </c>
      <c r="H218" s="187">
        <v>85.62</v>
      </c>
      <c r="I218" s="188"/>
      <c r="L218" s="184"/>
      <c r="M218" s="189"/>
      <c r="N218" s="190"/>
      <c r="O218" s="190"/>
      <c r="P218" s="190"/>
      <c r="Q218" s="190"/>
      <c r="R218" s="190"/>
      <c r="S218" s="190"/>
      <c r="T218" s="191"/>
      <c r="AT218" s="185" t="s">
        <v>196</v>
      </c>
      <c r="AU218" s="185" t="s">
        <v>88</v>
      </c>
      <c r="AV218" s="13" t="s">
        <v>88</v>
      </c>
      <c r="AW218" s="13" t="s">
        <v>36</v>
      </c>
      <c r="AX218" s="13" t="s">
        <v>79</v>
      </c>
      <c r="AY218" s="185" t="s">
        <v>184</v>
      </c>
    </row>
    <row r="219" spans="1:65" s="15" customFormat="1" ht="11.25">
      <c r="B219" s="210"/>
      <c r="D219" s="180" t="s">
        <v>196</v>
      </c>
      <c r="E219" s="211" t="s">
        <v>1</v>
      </c>
      <c r="F219" s="212" t="s">
        <v>1203</v>
      </c>
      <c r="H219" s="211" t="s">
        <v>1</v>
      </c>
      <c r="I219" s="213"/>
      <c r="L219" s="210"/>
      <c r="M219" s="214"/>
      <c r="N219" s="215"/>
      <c r="O219" s="215"/>
      <c r="P219" s="215"/>
      <c r="Q219" s="215"/>
      <c r="R219" s="215"/>
      <c r="S219" s="215"/>
      <c r="T219" s="216"/>
      <c r="AT219" s="211" t="s">
        <v>196</v>
      </c>
      <c r="AU219" s="211" t="s">
        <v>88</v>
      </c>
      <c r="AV219" s="15" t="s">
        <v>86</v>
      </c>
      <c r="AW219" s="15" t="s">
        <v>36</v>
      </c>
      <c r="AX219" s="15" t="s">
        <v>79</v>
      </c>
      <c r="AY219" s="211" t="s">
        <v>184</v>
      </c>
    </row>
    <row r="220" spans="1:65" s="13" customFormat="1" ht="11.25">
      <c r="B220" s="184"/>
      <c r="D220" s="180" t="s">
        <v>196</v>
      </c>
      <c r="E220" s="185" t="s">
        <v>1</v>
      </c>
      <c r="F220" s="186" t="s">
        <v>1204</v>
      </c>
      <c r="H220" s="187">
        <v>56</v>
      </c>
      <c r="I220" s="188"/>
      <c r="L220" s="184"/>
      <c r="M220" s="189"/>
      <c r="N220" s="190"/>
      <c r="O220" s="190"/>
      <c r="P220" s="190"/>
      <c r="Q220" s="190"/>
      <c r="R220" s="190"/>
      <c r="S220" s="190"/>
      <c r="T220" s="191"/>
      <c r="AT220" s="185" t="s">
        <v>196</v>
      </c>
      <c r="AU220" s="185" t="s">
        <v>88</v>
      </c>
      <c r="AV220" s="13" t="s">
        <v>88</v>
      </c>
      <c r="AW220" s="13" t="s">
        <v>36</v>
      </c>
      <c r="AX220" s="13" t="s">
        <v>79</v>
      </c>
      <c r="AY220" s="185" t="s">
        <v>184</v>
      </c>
    </row>
    <row r="221" spans="1:65" s="13" customFormat="1" ht="11.25">
      <c r="B221" s="184"/>
      <c r="D221" s="180" t="s">
        <v>196</v>
      </c>
      <c r="E221" s="185" t="s">
        <v>1</v>
      </c>
      <c r="F221" s="186" t="s">
        <v>1205</v>
      </c>
      <c r="H221" s="187">
        <v>4.3239999999999998</v>
      </c>
      <c r="I221" s="188"/>
      <c r="L221" s="184"/>
      <c r="M221" s="189"/>
      <c r="N221" s="190"/>
      <c r="O221" s="190"/>
      <c r="P221" s="190"/>
      <c r="Q221" s="190"/>
      <c r="R221" s="190"/>
      <c r="S221" s="190"/>
      <c r="T221" s="191"/>
      <c r="AT221" s="185" t="s">
        <v>196</v>
      </c>
      <c r="AU221" s="185" t="s">
        <v>88</v>
      </c>
      <c r="AV221" s="13" t="s">
        <v>88</v>
      </c>
      <c r="AW221" s="13" t="s">
        <v>36</v>
      </c>
      <c r="AX221" s="13" t="s">
        <v>79</v>
      </c>
      <c r="AY221" s="185" t="s">
        <v>184</v>
      </c>
    </row>
    <row r="222" spans="1:65" s="15" customFormat="1" ht="11.25">
      <c r="B222" s="210"/>
      <c r="D222" s="180" t="s">
        <v>196</v>
      </c>
      <c r="E222" s="211" t="s">
        <v>1</v>
      </c>
      <c r="F222" s="212" t="s">
        <v>1206</v>
      </c>
      <c r="H222" s="211" t="s">
        <v>1</v>
      </c>
      <c r="I222" s="213"/>
      <c r="L222" s="210"/>
      <c r="M222" s="214"/>
      <c r="N222" s="215"/>
      <c r="O222" s="215"/>
      <c r="P222" s="215"/>
      <c r="Q222" s="215"/>
      <c r="R222" s="215"/>
      <c r="S222" s="215"/>
      <c r="T222" s="216"/>
      <c r="AT222" s="211" t="s">
        <v>196</v>
      </c>
      <c r="AU222" s="211" t="s">
        <v>88</v>
      </c>
      <c r="AV222" s="15" t="s">
        <v>86</v>
      </c>
      <c r="AW222" s="15" t="s">
        <v>36</v>
      </c>
      <c r="AX222" s="15" t="s">
        <v>79</v>
      </c>
      <c r="AY222" s="211" t="s">
        <v>184</v>
      </c>
    </row>
    <row r="223" spans="1:65" s="13" customFormat="1" ht="11.25">
      <c r="B223" s="184"/>
      <c r="D223" s="180" t="s">
        <v>196</v>
      </c>
      <c r="E223" s="185" t="s">
        <v>1</v>
      </c>
      <c r="F223" s="186" t="s">
        <v>1207</v>
      </c>
      <c r="H223" s="187">
        <v>93.08</v>
      </c>
      <c r="I223" s="188"/>
      <c r="L223" s="184"/>
      <c r="M223" s="189"/>
      <c r="N223" s="190"/>
      <c r="O223" s="190"/>
      <c r="P223" s="190"/>
      <c r="Q223" s="190"/>
      <c r="R223" s="190"/>
      <c r="S223" s="190"/>
      <c r="T223" s="191"/>
      <c r="AT223" s="185" t="s">
        <v>196</v>
      </c>
      <c r="AU223" s="185" t="s">
        <v>88</v>
      </c>
      <c r="AV223" s="13" t="s">
        <v>88</v>
      </c>
      <c r="AW223" s="13" t="s">
        <v>36</v>
      </c>
      <c r="AX223" s="13" t="s">
        <v>79</v>
      </c>
      <c r="AY223" s="185" t="s">
        <v>184</v>
      </c>
    </row>
    <row r="224" spans="1:65" s="15" customFormat="1" ht="11.25">
      <c r="B224" s="210"/>
      <c r="D224" s="180" t="s">
        <v>196</v>
      </c>
      <c r="E224" s="211" t="s">
        <v>1</v>
      </c>
      <c r="F224" s="212" t="s">
        <v>1208</v>
      </c>
      <c r="H224" s="211" t="s">
        <v>1</v>
      </c>
      <c r="I224" s="213"/>
      <c r="L224" s="210"/>
      <c r="M224" s="214"/>
      <c r="N224" s="215"/>
      <c r="O224" s="215"/>
      <c r="P224" s="215"/>
      <c r="Q224" s="215"/>
      <c r="R224" s="215"/>
      <c r="S224" s="215"/>
      <c r="T224" s="216"/>
      <c r="AT224" s="211" t="s">
        <v>196</v>
      </c>
      <c r="AU224" s="211" t="s">
        <v>88</v>
      </c>
      <c r="AV224" s="15" t="s">
        <v>86</v>
      </c>
      <c r="AW224" s="15" t="s">
        <v>36</v>
      </c>
      <c r="AX224" s="15" t="s">
        <v>79</v>
      </c>
      <c r="AY224" s="211" t="s">
        <v>184</v>
      </c>
    </row>
    <row r="225" spans="1:65" s="13" customFormat="1" ht="11.25">
      <c r="B225" s="184"/>
      <c r="D225" s="180" t="s">
        <v>196</v>
      </c>
      <c r="E225" s="185" t="s">
        <v>1</v>
      </c>
      <c r="F225" s="186" t="s">
        <v>1209</v>
      </c>
      <c r="H225" s="187">
        <v>53.36</v>
      </c>
      <c r="I225" s="188"/>
      <c r="L225" s="184"/>
      <c r="M225" s="189"/>
      <c r="N225" s="190"/>
      <c r="O225" s="190"/>
      <c r="P225" s="190"/>
      <c r="Q225" s="190"/>
      <c r="R225" s="190"/>
      <c r="S225" s="190"/>
      <c r="T225" s="191"/>
      <c r="AT225" s="185" t="s">
        <v>196</v>
      </c>
      <c r="AU225" s="185" t="s">
        <v>88</v>
      </c>
      <c r="AV225" s="13" t="s">
        <v>88</v>
      </c>
      <c r="AW225" s="13" t="s">
        <v>36</v>
      </c>
      <c r="AX225" s="13" t="s">
        <v>79</v>
      </c>
      <c r="AY225" s="185" t="s">
        <v>184</v>
      </c>
    </row>
    <row r="226" spans="1:65" s="14" customFormat="1" ht="11.25">
      <c r="B226" s="192"/>
      <c r="D226" s="180" t="s">
        <v>196</v>
      </c>
      <c r="E226" s="193" t="s">
        <v>1</v>
      </c>
      <c r="F226" s="194" t="s">
        <v>212</v>
      </c>
      <c r="H226" s="195">
        <v>292.38400000000001</v>
      </c>
      <c r="I226" s="196"/>
      <c r="L226" s="192"/>
      <c r="M226" s="197"/>
      <c r="N226" s="198"/>
      <c r="O226" s="198"/>
      <c r="P226" s="198"/>
      <c r="Q226" s="198"/>
      <c r="R226" s="198"/>
      <c r="S226" s="198"/>
      <c r="T226" s="199"/>
      <c r="AT226" s="193" t="s">
        <v>196</v>
      </c>
      <c r="AU226" s="193" t="s">
        <v>88</v>
      </c>
      <c r="AV226" s="14" t="s">
        <v>192</v>
      </c>
      <c r="AW226" s="14" t="s">
        <v>36</v>
      </c>
      <c r="AX226" s="14" t="s">
        <v>86</v>
      </c>
      <c r="AY226" s="193" t="s">
        <v>184</v>
      </c>
    </row>
    <row r="227" spans="1:65" s="12" customFormat="1" ht="22.9" customHeight="1">
      <c r="B227" s="153"/>
      <c r="D227" s="154" t="s">
        <v>78</v>
      </c>
      <c r="E227" s="164" t="s">
        <v>233</v>
      </c>
      <c r="F227" s="164" t="s">
        <v>978</v>
      </c>
      <c r="I227" s="156"/>
      <c r="J227" s="165">
        <f>BK227</f>
        <v>0</v>
      </c>
      <c r="L227" s="153"/>
      <c r="M227" s="158"/>
      <c r="N227" s="159"/>
      <c r="O227" s="159"/>
      <c r="P227" s="160">
        <f>SUM(P228:P250)</f>
        <v>0</v>
      </c>
      <c r="Q227" s="159"/>
      <c r="R227" s="160">
        <f>SUM(R228:R250)</f>
        <v>3.4960800000000001</v>
      </c>
      <c r="S227" s="159"/>
      <c r="T227" s="161">
        <f>SUM(T228:T250)</f>
        <v>7.0911999999999997</v>
      </c>
      <c r="AR227" s="154" t="s">
        <v>86</v>
      </c>
      <c r="AT227" s="162" t="s">
        <v>78</v>
      </c>
      <c r="AU227" s="162" t="s">
        <v>86</v>
      </c>
      <c r="AY227" s="154" t="s">
        <v>184</v>
      </c>
      <c r="BK227" s="163">
        <f>SUM(BK228:BK250)</f>
        <v>0</v>
      </c>
    </row>
    <row r="228" spans="1:65" s="2" customFormat="1" ht="24.2" customHeight="1">
      <c r="A228" s="33"/>
      <c r="B228" s="166"/>
      <c r="C228" s="167" t="s">
        <v>335</v>
      </c>
      <c r="D228" s="167" t="s">
        <v>187</v>
      </c>
      <c r="E228" s="168" t="s">
        <v>1210</v>
      </c>
      <c r="F228" s="169" t="s">
        <v>1211</v>
      </c>
      <c r="G228" s="170" t="s">
        <v>327</v>
      </c>
      <c r="H228" s="171">
        <v>110.8</v>
      </c>
      <c r="I228" s="172"/>
      <c r="J228" s="173">
        <f>ROUND(I228*H228,2)</f>
        <v>0</v>
      </c>
      <c r="K228" s="169" t="s">
        <v>925</v>
      </c>
      <c r="L228" s="34"/>
      <c r="M228" s="174" t="s">
        <v>1</v>
      </c>
      <c r="N228" s="175" t="s">
        <v>44</v>
      </c>
      <c r="O228" s="59"/>
      <c r="P228" s="176">
        <f>O228*H228</f>
        <v>0</v>
      </c>
      <c r="Q228" s="176">
        <v>0</v>
      </c>
      <c r="R228" s="176">
        <f>Q228*H228</f>
        <v>0</v>
      </c>
      <c r="S228" s="176">
        <v>6.4000000000000001E-2</v>
      </c>
      <c r="T228" s="177">
        <f>S228*H228</f>
        <v>7.0911999999999997</v>
      </c>
      <c r="U228" s="33"/>
      <c r="V228" s="33"/>
      <c r="W228" s="33"/>
      <c r="X228" s="33"/>
      <c r="Y228" s="33"/>
      <c r="Z228" s="33"/>
      <c r="AA228" s="33"/>
      <c r="AB228" s="33"/>
      <c r="AC228" s="33"/>
      <c r="AD228" s="33"/>
      <c r="AE228" s="33"/>
      <c r="AR228" s="178" t="s">
        <v>192</v>
      </c>
      <c r="AT228" s="178" t="s">
        <v>187</v>
      </c>
      <c r="AU228" s="178" t="s">
        <v>88</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192</v>
      </c>
      <c r="BM228" s="178" t="s">
        <v>1212</v>
      </c>
    </row>
    <row r="229" spans="1:65" s="13" customFormat="1" ht="11.25">
      <c r="B229" s="184"/>
      <c r="D229" s="180" t="s">
        <v>196</v>
      </c>
      <c r="E229" s="185" t="s">
        <v>1</v>
      </c>
      <c r="F229" s="186" t="s">
        <v>1213</v>
      </c>
      <c r="H229" s="187">
        <v>110.8</v>
      </c>
      <c r="I229" s="188"/>
      <c r="L229" s="184"/>
      <c r="M229" s="189"/>
      <c r="N229" s="190"/>
      <c r="O229" s="190"/>
      <c r="P229" s="190"/>
      <c r="Q229" s="190"/>
      <c r="R229" s="190"/>
      <c r="S229" s="190"/>
      <c r="T229" s="191"/>
      <c r="AT229" s="185" t="s">
        <v>196</v>
      </c>
      <c r="AU229" s="185" t="s">
        <v>88</v>
      </c>
      <c r="AV229" s="13" t="s">
        <v>88</v>
      </c>
      <c r="AW229" s="13" t="s">
        <v>36</v>
      </c>
      <c r="AX229" s="13" t="s">
        <v>86</v>
      </c>
      <c r="AY229" s="185" t="s">
        <v>184</v>
      </c>
    </row>
    <row r="230" spans="1:65" s="2" customFormat="1" ht="24.2" customHeight="1">
      <c r="A230" s="33"/>
      <c r="B230" s="166"/>
      <c r="C230" s="167" t="s">
        <v>340</v>
      </c>
      <c r="D230" s="167" t="s">
        <v>187</v>
      </c>
      <c r="E230" s="168" t="s">
        <v>1214</v>
      </c>
      <c r="F230" s="169" t="s">
        <v>1215</v>
      </c>
      <c r="G230" s="170" t="s">
        <v>327</v>
      </c>
      <c r="H230" s="171">
        <v>42</v>
      </c>
      <c r="I230" s="172"/>
      <c r="J230" s="173">
        <f>ROUND(I230*H230,2)</f>
        <v>0</v>
      </c>
      <c r="K230" s="169" t="s">
        <v>925</v>
      </c>
      <c r="L230" s="34"/>
      <c r="M230" s="174" t="s">
        <v>1</v>
      </c>
      <c r="N230" s="175" t="s">
        <v>44</v>
      </c>
      <c r="O230" s="59"/>
      <c r="P230" s="176">
        <f>O230*H230</f>
        <v>0</v>
      </c>
      <c r="Q230" s="176">
        <v>5.4239999999999997E-2</v>
      </c>
      <c r="R230" s="176">
        <f>Q230*H230</f>
        <v>2.2780799999999997</v>
      </c>
      <c r="S230" s="176">
        <v>0</v>
      </c>
      <c r="T230" s="177">
        <f>S230*H230</f>
        <v>0</v>
      </c>
      <c r="U230" s="33"/>
      <c r="V230" s="33"/>
      <c r="W230" s="33"/>
      <c r="X230" s="33"/>
      <c r="Y230" s="33"/>
      <c r="Z230" s="33"/>
      <c r="AA230" s="33"/>
      <c r="AB230" s="33"/>
      <c r="AC230" s="33"/>
      <c r="AD230" s="33"/>
      <c r="AE230" s="33"/>
      <c r="AR230" s="178" t="s">
        <v>192</v>
      </c>
      <c r="AT230" s="178" t="s">
        <v>187</v>
      </c>
      <c r="AU230" s="178" t="s">
        <v>88</v>
      </c>
      <c r="AY230" s="18" t="s">
        <v>184</v>
      </c>
      <c r="BE230" s="179">
        <f>IF(N230="základní",J230,0)</f>
        <v>0</v>
      </c>
      <c r="BF230" s="179">
        <f>IF(N230="snížená",J230,0)</f>
        <v>0</v>
      </c>
      <c r="BG230" s="179">
        <f>IF(N230="zákl. přenesená",J230,0)</f>
        <v>0</v>
      </c>
      <c r="BH230" s="179">
        <f>IF(N230="sníž. přenesená",J230,0)</f>
        <v>0</v>
      </c>
      <c r="BI230" s="179">
        <f>IF(N230="nulová",J230,0)</f>
        <v>0</v>
      </c>
      <c r="BJ230" s="18" t="s">
        <v>86</v>
      </c>
      <c r="BK230" s="179">
        <f>ROUND(I230*H230,2)</f>
        <v>0</v>
      </c>
      <c r="BL230" s="18" t="s">
        <v>192</v>
      </c>
      <c r="BM230" s="178" t="s">
        <v>1216</v>
      </c>
    </row>
    <row r="231" spans="1:65" s="15" customFormat="1" ht="11.25">
      <c r="B231" s="210"/>
      <c r="D231" s="180" t="s">
        <v>196</v>
      </c>
      <c r="E231" s="211" t="s">
        <v>1</v>
      </c>
      <c r="F231" s="212" t="s">
        <v>1217</v>
      </c>
      <c r="H231" s="211" t="s">
        <v>1</v>
      </c>
      <c r="I231" s="213"/>
      <c r="L231" s="210"/>
      <c r="M231" s="214"/>
      <c r="N231" s="215"/>
      <c r="O231" s="215"/>
      <c r="P231" s="215"/>
      <c r="Q231" s="215"/>
      <c r="R231" s="215"/>
      <c r="S231" s="215"/>
      <c r="T231" s="216"/>
      <c r="AT231" s="211" t="s">
        <v>196</v>
      </c>
      <c r="AU231" s="211" t="s">
        <v>88</v>
      </c>
      <c r="AV231" s="15" t="s">
        <v>86</v>
      </c>
      <c r="AW231" s="15" t="s">
        <v>36</v>
      </c>
      <c r="AX231" s="15" t="s">
        <v>79</v>
      </c>
      <c r="AY231" s="211" t="s">
        <v>184</v>
      </c>
    </row>
    <row r="232" spans="1:65" s="13" customFormat="1" ht="11.25">
      <c r="B232" s="184"/>
      <c r="D232" s="180" t="s">
        <v>196</v>
      </c>
      <c r="E232" s="185" t="s">
        <v>1</v>
      </c>
      <c r="F232" s="186" t="s">
        <v>1218</v>
      </c>
      <c r="H232" s="187">
        <v>42</v>
      </c>
      <c r="I232" s="188"/>
      <c r="L232" s="184"/>
      <c r="M232" s="189"/>
      <c r="N232" s="190"/>
      <c r="O232" s="190"/>
      <c r="P232" s="190"/>
      <c r="Q232" s="190"/>
      <c r="R232" s="190"/>
      <c r="S232" s="190"/>
      <c r="T232" s="191"/>
      <c r="AT232" s="185" t="s">
        <v>196</v>
      </c>
      <c r="AU232" s="185" t="s">
        <v>88</v>
      </c>
      <c r="AV232" s="13" t="s">
        <v>88</v>
      </c>
      <c r="AW232" s="13" t="s">
        <v>36</v>
      </c>
      <c r="AX232" s="13" t="s">
        <v>86</v>
      </c>
      <c r="AY232" s="185" t="s">
        <v>184</v>
      </c>
    </row>
    <row r="233" spans="1:65" s="2" customFormat="1" ht="24.2" customHeight="1">
      <c r="A233" s="33"/>
      <c r="B233" s="166"/>
      <c r="C233" s="167" t="s">
        <v>347</v>
      </c>
      <c r="D233" s="167" t="s">
        <v>187</v>
      </c>
      <c r="E233" s="168" t="s">
        <v>1219</v>
      </c>
      <c r="F233" s="169" t="s">
        <v>1220</v>
      </c>
      <c r="G233" s="170" t="s">
        <v>327</v>
      </c>
      <c r="H233" s="171">
        <v>112</v>
      </c>
      <c r="I233" s="172"/>
      <c r="J233" s="173">
        <f>ROUND(I233*H233,2)</f>
        <v>0</v>
      </c>
      <c r="K233" s="169" t="s">
        <v>925</v>
      </c>
      <c r="L233" s="34"/>
      <c r="M233" s="174" t="s">
        <v>1</v>
      </c>
      <c r="N233" s="175" t="s">
        <v>44</v>
      </c>
      <c r="O233" s="59"/>
      <c r="P233" s="176">
        <f>O233*H233</f>
        <v>0</v>
      </c>
      <c r="Q233" s="176">
        <v>2.2499999999999998E-3</v>
      </c>
      <c r="R233" s="176">
        <f>Q233*H233</f>
        <v>0.252</v>
      </c>
      <c r="S233" s="176">
        <v>0</v>
      </c>
      <c r="T233" s="177">
        <f>S233*H233</f>
        <v>0</v>
      </c>
      <c r="U233" s="33"/>
      <c r="V233" s="33"/>
      <c r="W233" s="33"/>
      <c r="X233" s="33"/>
      <c r="Y233" s="33"/>
      <c r="Z233" s="33"/>
      <c r="AA233" s="33"/>
      <c r="AB233" s="33"/>
      <c r="AC233" s="33"/>
      <c r="AD233" s="33"/>
      <c r="AE233" s="33"/>
      <c r="AR233" s="178" t="s">
        <v>192</v>
      </c>
      <c r="AT233" s="178" t="s">
        <v>187</v>
      </c>
      <c r="AU233" s="178" t="s">
        <v>88</v>
      </c>
      <c r="AY233" s="18" t="s">
        <v>184</v>
      </c>
      <c r="BE233" s="179">
        <f>IF(N233="základní",J233,0)</f>
        <v>0</v>
      </c>
      <c r="BF233" s="179">
        <f>IF(N233="snížená",J233,0)</f>
        <v>0</v>
      </c>
      <c r="BG233" s="179">
        <f>IF(N233="zákl. přenesená",J233,0)</f>
        <v>0</v>
      </c>
      <c r="BH233" s="179">
        <f>IF(N233="sníž. přenesená",J233,0)</f>
        <v>0</v>
      </c>
      <c r="BI233" s="179">
        <f>IF(N233="nulová",J233,0)</f>
        <v>0</v>
      </c>
      <c r="BJ233" s="18" t="s">
        <v>86</v>
      </c>
      <c r="BK233" s="179">
        <f>ROUND(I233*H233,2)</f>
        <v>0</v>
      </c>
      <c r="BL233" s="18" t="s">
        <v>192</v>
      </c>
      <c r="BM233" s="178" t="s">
        <v>1221</v>
      </c>
    </row>
    <row r="234" spans="1:65" s="13" customFormat="1" ht="11.25">
      <c r="B234" s="184"/>
      <c r="D234" s="180" t="s">
        <v>196</v>
      </c>
      <c r="E234" s="185" t="s">
        <v>1</v>
      </c>
      <c r="F234" s="186" t="s">
        <v>1222</v>
      </c>
      <c r="H234" s="187">
        <v>112</v>
      </c>
      <c r="I234" s="188"/>
      <c r="L234" s="184"/>
      <c r="M234" s="189"/>
      <c r="N234" s="190"/>
      <c r="O234" s="190"/>
      <c r="P234" s="190"/>
      <c r="Q234" s="190"/>
      <c r="R234" s="190"/>
      <c r="S234" s="190"/>
      <c r="T234" s="191"/>
      <c r="AT234" s="185" t="s">
        <v>196</v>
      </c>
      <c r="AU234" s="185" t="s">
        <v>88</v>
      </c>
      <c r="AV234" s="13" t="s">
        <v>88</v>
      </c>
      <c r="AW234" s="13" t="s">
        <v>36</v>
      </c>
      <c r="AX234" s="13" t="s">
        <v>86</v>
      </c>
      <c r="AY234" s="185" t="s">
        <v>184</v>
      </c>
    </row>
    <row r="235" spans="1:65" s="2" customFormat="1" ht="24.2" customHeight="1">
      <c r="A235" s="33"/>
      <c r="B235" s="166"/>
      <c r="C235" s="200" t="s">
        <v>354</v>
      </c>
      <c r="D235" s="200" t="s">
        <v>213</v>
      </c>
      <c r="E235" s="201" t="s">
        <v>1223</v>
      </c>
      <c r="F235" s="202" t="s">
        <v>1224</v>
      </c>
      <c r="G235" s="203" t="s">
        <v>216</v>
      </c>
      <c r="H235" s="204">
        <v>0.96599999999999997</v>
      </c>
      <c r="I235" s="205"/>
      <c r="J235" s="206">
        <f>ROUND(I235*H235,2)</f>
        <v>0</v>
      </c>
      <c r="K235" s="202" t="s">
        <v>925</v>
      </c>
      <c r="L235" s="207"/>
      <c r="M235" s="208" t="s">
        <v>1</v>
      </c>
      <c r="N235" s="209" t="s">
        <v>44</v>
      </c>
      <c r="O235" s="59"/>
      <c r="P235" s="176">
        <f>O235*H235</f>
        <v>0</v>
      </c>
      <c r="Q235" s="176">
        <v>1</v>
      </c>
      <c r="R235" s="176">
        <f>Q235*H235</f>
        <v>0.96599999999999997</v>
      </c>
      <c r="S235" s="176">
        <v>0</v>
      </c>
      <c r="T235" s="177">
        <f>S235*H235</f>
        <v>0</v>
      </c>
      <c r="U235" s="33"/>
      <c r="V235" s="33"/>
      <c r="W235" s="33"/>
      <c r="X235" s="33"/>
      <c r="Y235" s="33"/>
      <c r="Z235" s="33"/>
      <c r="AA235" s="33"/>
      <c r="AB235" s="33"/>
      <c r="AC235" s="33"/>
      <c r="AD235" s="33"/>
      <c r="AE235" s="33"/>
      <c r="AR235" s="178" t="s">
        <v>217</v>
      </c>
      <c r="AT235" s="178" t="s">
        <v>213</v>
      </c>
      <c r="AU235" s="178" t="s">
        <v>88</v>
      </c>
      <c r="AY235" s="18" t="s">
        <v>184</v>
      </c>
      <c r="BE235" s="179">
        <f>IF(N235="základní",J235,0)</f>
        <v>0</v>
      </c>
      <c r="BF235" s="179">
        <f>IF(N235="snížená",J235,0)</f>
        <v>0</v>
      </c>
      <c r="BG235" s="179">
        <f>IF(N235="zákl. přenesená",J235,0)</f>
        <v>0</v>
      </c>
      <c r="BH235" s="179">
        <f>IF(N235="sníž. přenesená",J235,0)</f>
        <v>0</v>
      </c>
      <c r="BI235" s="179">
        <f>IF(N235="nulová",J235,0)</f>
        <v>0</v>
      </c>
      <c r="BJ235" s="18" t="s">
        <v>86</v>
      </c>
      <c r="BK235" s="179">
        <f>ROUND(I235*H235,2)</f>
        <v>0</v>
      </c>
      <c r="BL235" s="18" t="s">
        <v>192</v>
      </c>
      <c r="BM235" s="178" t="s">
        <v>1225</v>
      </c>
    </row>
    <row r="236" spans="1:65" s="13" customFormat="1" ht="11.25">
      <c r="B236" s="184"/>
      <c r="D236" s="180" t="s">
        <v>196</v>
      </c>
      <c r="E236" s="185" t="s">
        <v>1</v>
      </c>
      <c r="F236" s="186" t="s">
        <v>1226</v>
      </c>
      <c r="H236" s="187">
        <v>0.96599999999999997</v>
      </c>
      <c r="I236" s="188"/>
      <c r="L236" s="184"/>
      <c r="M236" s="189"/>
      <c r="N236" s="190"/>
      <c r="O236" s="190"/>
      <c r="P236" s="190"/>
      <c r="Q236" s="190"/>
      <c r="R236" s="190"/>
      <c r="S236" s="190"/>
      <c r="T236" s="191"/>
      <c r="AT236" s="185" t="s">
        <v>196</v>
      </c>
      <c r="AU236" s="185" t="s">
        <v>88</v>
      </c>
      <c r="AV236" s="13" t="s">
        <v>88</v>
      </c>
      <c r="AW236" s="13" t="s">
        <v>36</v>
      </c>
      <c r="AX236" s="13" t="s">
        <v>86</v>
      </c>
      <c r="AY236" s="185" t="s">
        <v>184</v>
      </c>
    </row>
    <row r="237" spans="1:65" s="2" customFormat="1" ht="14.45" customHeight="1">
      <c r="A237" s="33"/>
      <c r="B237" s="166"/>
      <c r="C237" s="167" t="s">
        <v>359</v>
      </c>
      <c r="D237" s="167" t="s">
        <v>187</v>
      </c>
      <c r="E237" s="168" t="s">
        <v>1227</v>
      </c>
      <c r="F237" s="169" t="s">
        <v>1228</v>
      </c>
      <c r="G237" s="170" t="s">
        <v>200</v>
      </c>
      <c r="H237" s="171">
        <v>150</v>
      </c>
      <c r="I237" s="172"/>
      <c r="J237" s="173">
        <f>ROUND(I237*H237,2)</f>
        <v>0</v>
      </c>
      <c r="K237" s="169" t="s">
        <v>925</v>
      </c>
      <c r="L237" s="34"/>
      <c r="M237" s="174" t="s">
        <v>1</v>
      </c>
      <c r="N237" s="175" t="s">
        <v>44</v>
      </c>
      <c r="O237" s="59"/>
      <c r="P237" s="176">
        <f>O237*H237</f>
        <v>0</v>
      </c>
      <c r="Q237" s="176">
        <v>0</v>
      </c>
      <c r="R237" s="176">
        <f>Q237*H237</f>
        <v>0</v>
      </c>
      <c r="S237" s="176">
        <v>0</v>
      </c>
      <c r="T237" s="177">
        <f>S237*H237</f>
        <v>0</v>
      </c>
      <c r="U237" s="33"/>
      <c r="V237" s="33"/>
      <c r="W237" s="33"/>
      <c r="X237" s="33"/>
      <c r="Y237" s="33"/>
      <c r="Z237" s="33"/>
      <c r="AA237" s="33"/>
      <c r="AB237" s="33"/>
      <c r="AC237" s="33"/>
      <c r="AD237" s="33"/>
      <c r="AE237" s="33"/>
      <c r="AR237" s="178" t="s">
        <v>192</v>
      </c>
      <c r="AT237" s="178" t="s">
        <v>187</v>
      </c>
      <c r="AU237" s="178" t="s">
        <v>88</v>
      </c>
      <c r="AY237" s="18" t="s">
        <v>184</v>
      </c>
      <c r="BE237" s="179">
        <f>IF(N237="základní",J237,0)</f>
        <v>0</v>
      </c>
      <c r="BF237" s="179">
        <f>IF(N237="snížená",J237,0)</f>
        <v>0</v>
      </c>
      <c r="BG237" s="179">
        <f>IF(N237="zákl. přenesená",J237,0)</f>
        <v>0</v>
      </c>
      <c r="BH237" s="179">
        <f>IF(N237="sníž. přenesená",J237,0)</f>
        <v>0</v>
      </c>
      <c r="BI237" s="179">
        <f>IF(N237="nulová",J237,0)</f>
        <v>0</v>
      </c>
      <c r="BJ237" s="18" t="s">
        <v>86</v>
      </c>
      <c r="BK237" s="179">
        <f>ROUND(I237*H237,2)</f>
        <v>0</v>
      </c>
      <c r="BL237" s="18" t="s">
        <v>192</v>
      </c>
      <c r="BM237" s="178" t="s">
        <v>1229</v>
      </c>
    </row>
    <row r="238" spans="1:65" s="13" customFormat="1" ht="11.25">
      <c r="B238" s="184"/>
      <c r="D238" s="180" t="s">
        <v>196</v>
      </c>
      <c r="E238" s="185" t="s">
        <v>1</v>
      </c>
      <c r="F238" s="186" t="s">
        <v>1230</v>
      </c>
      <c r="H238" s="187">
        <v>150</v>
      </c>
      <c r="I238" s="188"/>
      <c r="L238" s="184"/>
      <c r="M238" s="189"/>
      <c r="N238" s="190"/>
      <c r="O238" s="190"/>
      <c r="P238" s="190"/>
      <c r="Q238" s="190"/>
      <c r="R238" s="190"/>
      <c r="S238" s="190"/>
      <c r="T238" s="191"/>
      <c r="AT238" s="185" t="s">
        <v>196</v>
      </c>
      <c r="AU238" s="185" t="s">
        <v>88</v>
      </c>
      <c r="AV238" s="13" t="s">
        <v>88</v>
      </c>
      <c r="AW238" s="13" t="s">
        <v>36</v>
      </c>
      <c r="AX238" s="13" t="s">
        <v>86</v>
      </c>
      <c r="AY238" s="185" t="s">
        <v>184</v>
      </c>
    </row>
    <row r="239" spans="1:65" s="2" customFormat="1" ht="14.45" customHeight="1">
      <c r="A239" s="33"/>
      <c r="B239" s="166"/>
      <c r="C239" s="167" t="s">
        <v>363</v>
      </c>
      <c r="D239" s="167" t="s">
        <v>187</v>
      </c>
      <c r="E239" s="168" t="s">
        <v>1231</v>
      </c>
      <c r="F239" s="169" t="s">
        <v>1232</v>
      </c>
      <c r="G239" s="170" t="s">
        <v>200</v>
      </c>
      <c r="H239" s="171">
        <v>1500</v>
      </c>
      <c r="I239" s="172"/>
      <c r="J239" s="173">
        <f>ROUND(I239*H239,2)</f>
        <v>0</v>
      </c>
      <c r="K239" s="169" t="s">
        <v>925</v>
      </c>
      <c r="L239" s="34"/>
      <c r="M239" s="174" t="s">
        <v>1</v>
      </c>
      <c r="N239" s="175" t="s">
        <v>44</v>
      </c>
      <c r="O239" s="59"/>
      <c r="P239" s="176">
        <f>O239*H239</f>
        <v>0</v>
      </c>
      <c r="Q239" s="176">
        <v>0</v>
      </c>
      <c r="R239" s="176">
        <f>Q239*H239</f>
        <v>0</v>
      </c>
      <c r="S239" s="176">
        <v>0</v>
      </c>
      <c r="T239" s="177">
        <f>S239*H239</f>
        <v>0</v>
      </c>
      <c r="U239" s="33"/>
      <c r="V239" s="33"/>
      <c r="W239" s="33"/>
      <c r="X239" s="33"/>
      <c r="Y239" s="33"/>
      <c r="Z239" s="33"/>
      <c r="AA239" s="33"/>
      <c r="AB239" s="33"/>
      <c r="AC239" s="33"/>
      <c r="AD239" s="33"/>
      <c r="AE239" s="33"/>
      <c r="AR239" s="178" t="s">
        <v>192</v>
      </c>
      <c r="AT239" s="178" t="s">
        <v>187</v>
      </c>
      <c r="AU239" s="178" t="s">
        <v>88</v>
      </c>
      <c r="AY239" s="18" t="s">
        <v>184</v>
      </c>
      <c r="BE239" s="179">
        <f>IF(N239="základní",J239,0)</f>
        <v>0</v>
      </c>
      <c r="BF239" s="179">
        <f>IF(N239="snížená",J239,0)</f>
        <v>0</v>
      </c>
      <c r="BG239" s="179">
        <f>IF(N239="zákl. přenesená",J239,0)</f>
        <v>0</v>
      </c>
      <c r="BH239" s="179">
        <f>IF(N239="sníž. přenesená",J239,0)</f>
        <v>0</v>
      </c>
      <c r="BI239" s="179">
        <f>IF(N239="nulová",J239,0)</f>
        <v>0</v>
      </c>
      <c r="BJ239" s="18" t="s">
        <v>86</v>
      </c>
      <c r="BK239" s="179">
        <f>ROUND(I239*H239,2)</f>
        <v>0</v>
      </c>
      <c r="BL239" s="18" t="s">
        <v>192</v>
      </c>
      <c r="BM239" s="178" t="s">
        <v>1233</v>
      </c>
    </row>
    <row r="240" spans="1:65" s="15" customFormat="1" ht="11.25">
      <c r="B240" s="210"/>
      <c r="D240" s="180" t="s">
        <v>196</v>
      </c>
      <c r="E240" s="211" t="s">
        <v>1</v>
      </c>
      <c r="F240" s="212" t="s">
        <v>1234</v>
      </c>
      <c r="H240" s="211" t="s">
        <v>1</v>
      </c>
      <c r="I240" s="213"/>
      <c r="L240" s="210"/>
      <c r="M240" s="214"/>
      <c r="N240" s="215"/>
      <c r="O240" s="215"/>
      <c r="P240" s="215"/>
      <c r="Q240" s="215"/>
      <c r="R240" s="215"/>
      <c r="S240" s="215"/>
      <c r="T240" s="216"/>
      <c r="AT240" s="211" t="s">
        <v>196</v>
      </c>
      <c r="AU240" s="211" t="s">
        <v>88</v>
      </c>
      <c r="AV240" s="15" t="s">
        <v>86</v>
      </c>
      <c r="AW240" s="15" t="s">
        <v>36</v>
      </c>
      <c r="AX240" s="15" t="s">
        <v>79</v>
      </c>
      <c r="AY240" s="211" t="s">
        <v>184</v>
      </c>
    </row>
    <row r="241" spans="1:65" s="13" customFormat="1" ht="11.25">
      <c r="B241" s="184"/>
      <c r="D241" s="180" t="s">
        <v>196</v>
      </c>
      <c r="E241" s="185" t="s">
        <v>1</v>
      </c>
      <c r="F241" s="186" t="s">
        <v>1235</v>
      </c>
      <c r="H241" s="187">
        <v>1500</v>
      </c>
      <c r="I241" s="188"/>
      <c r="L241" s="184"/>
      <c r="M241" s="189"/>
      <c r="N241" s="190"/>
      <c r="O241" s="190"/>
      <c r="P241" s="190"/>
      <c r="Q241" s="190"/>
      <c r="R241" s="190"/>
      <c r="S241" s="190"/>
      <c r="T241" s="191"/>
      <c r="AT241" s="185" t="s">
        <v>196</v>
      </c>
      <c r="AU241" s="185" t="s">
        <v>88</v>
      </c>
      <c r="AV241" s="13" t="s">
        <v>88</v>
      </c>
      <c r="AW241" s="13" t="s">
        <v>36</v>
      </c>
      <c r="AX241" s="13" t="s">
        <v>86</v>
      </c>
      <c r="AY241" s="185" t="s">
        <v>184</v>
      </c>
    </row>
    <row r="242" spans="1:65" s="2" customFormat="1" ht="14.45" customHeight="1">
      <c r="A242" s="33"/>
      <c r="B242" s="166"/>
      <c r="C242" s="167" t="s">
        <v>367</v>
      </c>
      <c r="D242" s="167" t="s">
        <v>187</v>
      </c>
      <c r="E242" s="168" t="s">
        <v>1236</v>
      </c>
      <c r="F242" s="169" t="s">
        <v>1237</v>
      </c>
      <c r="G242" s="170" t="s">
        <v>200</v>
      </c>
      <c r="H242" s="171">
        <v>150</v>
      </c>
      <c r="I242" s="172"/>
      <c r="J242" s="173">
        <f>ROUND(I242*H242,2)</f>
        <v>0</v>
      </c>
      <c r="K242" s="169" t="s">
        <v>925</v>
      </c>
      <c r="L242" s="34"/>
      <c r="M242" s="174" t="s">
        <v>1</v>
      </c>
      <c r="N242" s="175" t="s">
        <v>44</v>
      </c>
      <c r="O242" s="59"/>
      <c r="P242" s="176">
        <f>O242*H242</f>
        <v>0</v>
      </c>
      <c r="Q242" s="176">
        <v>0</v>
      </c>
      <c r="R242" s="176">
        <f>Q242*H242</f>
        <v>0</v>
      </c>
      <c r="S242" s="176">
        <v>0</v>
      </c>
      <c r="T242" s="177">
        <f>S242*H242</f>
        <v>0</v>
      </c>
      <c r="U242" s="33"/>
      <c r="V242" s="33"/>
      <c r="W242" s="33"/>
      <c r="X242" s="33"/>
      <c r="Y242" s="33"/>
      <c r="Z242" s="33"/>
      <c r="AA242" s="33"/>
      <c r="AB242" s="33"/>
      <c r="AC242" s="33"/>
      <c r="AD242" s="33"/>
      <c r="AE242" s="33"/>
      <c r="AR242" s="178" t="s">
        <v>192</v>
      </c>
      <c r="AT242" s="178" t="s">
        <v>187</v>
      </c>
      <c r="AU242" s="178" t="s">
        <v>88</v>
      </c>
      <c r="AY242" s="18" t="s">
        <v>184</v>
      </c>
      <c r="BE242" s="179">
        <f>IF(N242="základní",J242,0)</f>
        <v>0</v>
      </c>
      <c r="BF242" s="179">
        <f>IF(N242="snížená",J242,0)</f>
        <v>0</v>
      </c>
      <c r="BG242" s="179">
        <f>IF(N242="zákl. přenesená",J242,0)</f>
        <v>0</v>
      </c>
      <c r="BH242" s="179">
        <f>IF(N242="sníž. přenesená",J242,0)</f>
        <v>0</v>
      </c>
      <c r="BI242" s="179">
        <f>IF(N242="nulová",J242,0)</f>
        <v>0</v>
      </c>
      <c r="BJ242" s="18" t="s">
        <v>86</v>
      </c>
      <c r="BK242" s="179">
        <f>ROUND(I242*H242,2)</f>
        <v>0</v>
      </c>
      <c r="BL242" s="18" t="s">
        <v>192</v>
      </c>
      <c r="BM242" s="178" t="s">
        <v>1238</v>
      </c>
    </row>
    <row r="243" spans="1:65" s="13" customFormat="1" ht="11.25">
      <c r="B243" s="184"/>
      <c r="D243" s="180" t="s">
        <v>196</v>
      </c>
      <c r="E243" s="185" t="s">
        <v>1</v>
      </c>
      <c r="F243" s="186" t="s">
        <v>1230</v>
      </c>
      <c r="H243" s="187">
        <v>150</v>
      </c>
      <c r="I243" s="188"/>
      <c r="L243" s="184"/>
      <c r="M243" s="189"/>
      <c r="N243" s="190"/>
      <c r="O243" s="190"/>
      <c r="P243" s="190"/>
      <c r="Q243" s="190"/>
      <c r="R243" s="190"/>
      <c r="S243" s="190"/>
      <c r="T243" s="191"/>
      <c r="AT243" s="185" t="s">
        <v>196</v>
      </c>
      <c r="AU243" s="185" t="s">
        <v>88</v>
      </c>
      <c r="AV243" s="13" t="s">
        <v>88</v>
      </c>
      <c r="AW243" s="13" t="s">
        <v>36</v>
      </c>
      <c r="AX243" s="13" t="s">
        <v>86</v>
      </c>
      <c r="AY243" s="185" t="s">
        <v>184</v>
      </c>
    </row>
    <row r="244" spans="1:65" s="2" customFormat="1" ht="37.9" customHeight="1">
      <c r="A244" s="33"/>
      <c r="B244" s="166"/>
      <c r="C244" s="167" t="s">
        <v>374</v>
      </c>
      <c r="D244" s="167" t="s">
        <v>187</v>
      </c>
      <c r="E244" s="168" t="s">
        <v>1239</v>
      </c>
      <c r="F244" s="169" t="s">
        <v>1240</v>
      </c>
      <c r="G244" s="170" t="s">
        <v>200</v>
      </c>
      <c r="H244" s="171">
        <v>150</v>
      </c>
      <c r="I244" s="172"/>
      <c r="J244" s="173">
        <f>ROUND(I244*H244,2)</f>
        <v>0</v>
      </c>
      <c r="K244" s="169" t="s">
        <v>925</v>
      </c>
      <c r="L244" s="34"/>
      <c r="M244" s="174" t="s">
        <v>1</v>
      </c>
      <c r="N244" s="175" t="s">
        <v>44</v>
      </c>
      <c r="O244" s="59"/>
      <c r="P244" s="176">
        <f>O244*H244</f>
        <v>0</v>
      </c>
      <c r="Q244" s="176">
        <v>0</v>
      </c>
      <c r="R244" s="176">
        <f>Q244*H244</f>
        <v>0</v>
      </c>
      <c r="S244" s="176">
        <v>0</v>
      </c>
      <c r="T244" s="177">
        <f>S244*H244</f>
        <v>0</v>
      </c>
      <c r="U244" s="33"/>
      <c r="V244" s="33"/>
      <c r="W244" s="33"/>
      <c r="X244" s="33"/>
      <c r="Y244" s="33"/>
      <c r="Z244" s="33"/>
      <c r="AA244" s="33"/>
      <c r="AB244" s="33"/>
      <c r="AC244" s="33"/>
      <c r="AD244" s="33"/>
      <c r="AE244" s="33"/>
      <c r="AR244" s="178" t="s">
        <v>192</v>
      </c>
      <c r="AT244" s="178" t="s">
        <v>187</v>
      </c>
      <c r="AU244" s="178" t="s">
        <v>88</v>
      </c>
      <c r="AY244" s="18" t="s">
        <v>184</v>
      </c>
      <c r="BE244" s="179">
        <f>IF(N244="základní",J244,0)</f>
        <v>0</v>
      </c>
      <c r="BF244" s="179">
        <f>IF(N244="snížená",J244,0)</f>
        <v>0</v>
      </c>
      <c r="BG244" s="179">
        <f>IF(N244="zákl. přenesená",J244,0)</f>
        <v>0</v>
      </c>
      <c r="BH244" s="179">
        <f>IF(N244="sníž. přenesená",J244,0)</f>
        <v>0</v>
      </c>
      <c r="BI244" s="179">
        <f>IF(N244="nulová",J244,0)</f>
        <v>0</v>
      </c>
      <c r="BJ244" s="18" t="s">
        <v>86</v>
      </c>
      <c r="BK244" s="179">
        <f>ROUND(I244*H244,2)</f>
        <v>0</v>
      </c>
      <c r="BL244" s="18" t="s">
        <v>192</v>
      </c>
      <c r="BM244" s="178" t="s">
        <v>1241</v>
      </c>
    </row>
    <row r="245" spans="1:65" s="13" customFormat="1" ht="11.25">
      <c r="B245" s="184"/>
      <c r="D245" s="180" t="s">
        <v>196</v>
      </c>
      <c r="E245" s="185" t="s">
        <v>1</v>
      </c>
      <c r="F245" s="186" t="s">
        <v>1230</v>
      </c>
      <c r="H245" s="187">
        <v>150</v>
      </c>
      <c r="I245" s="188"/>
      <c r="L245" s="184"/>
      <c r="M245" s="189"/>
      <c r="N245" s="190"/>
      <c r="O245" s="190"/>
      <c r="P245" s="190"/>
      <c r="Q245" s="190"/>
      <c r="R245" s="190"/>
      <c r="S245" s="190"/>
      <c r="T245" s="191"/>
      <c r="AT245" s="185" t="s">
        <v>196</v>
      </c>
      <c r="AU245" s="185" t="s">
        <v>88</v>
      </c>
      <c r="AV245" s="13" t="s">
        <v>88</v>
      </c>
      <c r="AW245" s="13" t="s">
        <v>36</v>
      </c>
      <c r="AX245" s="13" t="s">
        <v>86</v>
      </c>
      <c r="AY245" s="185" t="s">
        <v>184</v>
      </c>
    </row>
    <row r="246" spans="1:65" s="2" customFormat="1" ht="24.2" customHeight="1">
      <c r="A246" s="33"/>
      <c r="B246" s="166"/>
      <c r="C246" s="167" t="s">
        <v>379</v>
      </c>
      <c r="D246" s="167" t="s">
        <v>187</v>
      </c>
      <c r="E246" s="168" t="s">
        <v>1242</v>
      </c>
      <c r="F246" s="169" t="s">
        <v>1243</v>
      </c>
      <c r="G246" s="170" t="s">
        <v>200</v>
      </c>
      <c r="H246" s="171">
        <v>150</v>
      </c>
      <c r="I246" s="172"/>
      <c r="J246" s="173">
        <f>ROUND(I246*H246,2)</f>
        <v>0</v>
      </c>
      <c r="K246" s="169" t="s">
        <v>925</v>
      </c>
      <c r="L246" s="34"/>
      <c r="M246" s="174" t="s">
        <v>1</v>
      </c>
      <c r="N246" s="175" t="s">
        <v>44</v>
      </c>
      <c r="O246" s="59"/>
      <c r="P246" s="176">
        <f>O246*H246</f>
        <v>0</v>
      </c>
      <c r="Q246" s="176">
        <v>0</v>
      </c>
      <c r="R246" s="176">
        <f>Q246*H246</f>
        <v>0</v>
      </c>
      <c r="S246" s="176">
        <v>0</v>
      </c>
      <c r="T246" s="177">
        <f>S246*H246</f>
        <v>0</v>
      </c>
      <c r="U246" s="33"/>
      <c r="V246" s="33"/>
      <c r="W246" s="33"/>
      <c r="X246" s="33"/>
      <c r="Y246" s="33"/>
      <c r="Z246" s="33"/>
      <c r="AA246" s="33"/>
      <c r="AB246" s="33"/>
      <c r="AC246" s="33"/>
      <c r="AD246" s="33"/>
      <c r="AE246" s="33"/>
      <c r="AR246" s="178" t="s">
        <v>192</v>
      </c>
      <c r="AT246" s="178" t="s">
        <v>187</v>
      </c>
      <c r="AU246" s="178" t="s">
        <v>88</v>
      </c>
      <c r="AY246" s="18" t="s">
        <v>184</v>
      </c>
      <c r="BE246" s="179">
        <f>IF(N246="základní",J246,0)</f>
        <v>0</v>
      </c>
      <c r="BF246" s="179">
        <f>IF(N246="snížená",J246,0)</f>
        <v>0</v>
      </c>
      <c r="BG246" s="179">
        <f>IF(N246="zákl. přenesená",J246,0)</f>
        <v>0</v>
      </c>
      <c r="BH246" s="179">
        <f>IF(N246="sníž. přenesená",J246,0)</f>
        <v>0</v>
      </c>
      <c r="BI246" s="179">
        <f>IF(N246="nulová",J246,0)</f>
        <v>0</v>
      </c>
      <c r="BJ246" s="18" t="s">
        <v>86</v>
      </c>
      <c r="BK246" s="179">
        <f>ROUND(I246*H246,2)</f>
        <v>0</v>
      </c>
      <c r="BL246" s="18" t="s">
        <v>192</v>
      </c>
      <c r="BM246" s="178" t="s">
        <v>1244</v>
      </c>
    </row>
    <row r="247" spans="1:65" s="13" customFormat="1" ht="11.25">
      <c r="B247" s="184"/>
      <c r="D247" s="180" t="s">
        <v>196</v>
      </c>
      <c r="E247" s="185" t="s">
        <v>1</v>
      </c>
      <c r="F247" s="186" t="s">
        <v>1230</v>
      </c>
      <c r="H247" s="187">
        <v>150</v>
      </c>
      <c r="I247" s="188"/>
      <c r="L247" s="184"/>
      <c r="M247" s="189"/>
      <c r="N247" s="190"/>
      <c r="O247" s="190"/>
      <c r="P247" s="190"/>
      <c r="Q247" s="190"/>
      <c r="R247" s="190"/>
      <c r="S247" s="190"/>
      <c r="T247" s="191"/>
      <c r="AT247" s="185" t="s">
        <v>196</v>
      </c>
      <c r="AU247" s="185" t="s">
        <v>88</v>
      </c>
      <c r="AV247" s="13" t="s">
        <v>88</v>
      </c>
      <c r="AW247" s="13" t="s">
        <v>36</v>
      </c>
      <c r="AX247" s="13" t="s">
        <v>86</v>
      </c>
      <c r="AY247" s="185" t="s">
        <v>184</v>
      </c>
    </row>
    <row r="248" spans="1:65" s="2" customFormat="1" ht="24.2" customHeight="1">
      <c r="A248" s="33"/>
      <c r="B248" s="166"/>
      <c r="C248" s="167" t="s">
        <v>387</v>
      </c>
      <c r="D248" s="167" t="s">
        <v>187</v>
      </c>
      <c r="E248" s="168" t="s">
        <v>1245</v>
      </c>
      <c r="F248" s="169" t="s">
        <v>1246</v>
      </c>
      <c r="G248" s="170" t="s">
        <v>200</v>
      </c>
      <c r="H248" s="171">
        <v>1500</v>
      </c>
      <c r="I248" s="172"/>
      <c r="J248" s="173">
        <f>ROUND(I248*H248,2)</f>
        <v>0</v>
      </c>
      <c r="K248" s="169" t="s">
        <v>925</v>
      </c>
      <c r="L248" s="34"/>
      <c r="M248" s="174" t="s">
        <v>1</v>
      </c>
      <c r="N248" s="175" t="s">
        <v>44</v>
      </c>
      <c r="O248" s="59"/>
      <c r="P248" s="176">
        <f>O248*H248</f>
        <v>0</v>
      </c>
      <c r="Q248" s="176">
        <v>0</v>
      </c>
      <c r="R248" s="176">
        <f>Q248*H248</f>
        <v>0</v>
      </c>
      <c r="S248" s="176">
        <v>0</v>
      </c>
      <c r="T248" s="177">
        <f>S248*H248</f>
        <v>0</v>
      </c>
      <c r="U248" s="33"/>
      <c r="V248" s="33"/>
      <c r="W248" s="33"/>
      <c r="X248" s="33"/>
      <c r="Y248" s="33"/>
      <c r="Z248" s="33"/>
      <c r="AA248" s="33"/>
      <c r="AB248" s="33"/>
      <c r="AC248" s="33"/>
      <c r="AD248" s="33"/>
      <c r="AE248" s="33"/>
      <c r="AR248" s="178" t="s">
        <v>192</v>
      </c>
      <c r="AT248" s="178" t="s">
        <v>187</v>
      </c>
      <c r="AU248" s="178" t="s">
        <v>88</v>
      </c>
      <c r="AY248" s="18" t="s">
        <v>184</v>
      </c>
      <c r="BE248" s="179">
        <f>IF(N248="základní",J248,0)</f>
        <v>0</v>
      </c>
      <c r="BF248" s="179">
        <f>IF(N248="snížená",J248,0)</f>
        <v>0</v>
      </c>
      <c r="BG248" s="179">
        <f>IF(N248="zákl. přenesená",J248,0)</f>
        <v>0</v>
      </c>
      <c r="BH248" s="179">
        <f>IF(N248="sníž. přenesená",J248,0)</f>
        <v>0</v>
      </c>
      <c r="BI248" s="179">
        <f>IF(N248="nulová",J248,0)</f>
        <v>0</v>
      </c>
      <c r="BJ248" s="18" t="s">
        <v>86</v>
      </c>
      <c r="BK248" s="179">
        <f>ROUND(I248*H248,2)</f>
        <v>0</v>
      </c>
      <c r="BL248" s="18" t="s">
        <v>192</v>
      </c>
      <c r="BM248" s="178" t="s">
        <v>1247</v>
      </c>
    </row>
    <row r="249" spans="1:65" s="15" customFormat="1" ht="11.25">
      <c r="B249" s="210"/>
      <c r="D249" s="180" t="s">
        <v>196</v>
      </c>
      <c r="E249" s="211" t="s">
        <v>1</v>
      </c>
      <c r="F249" s="212" t="s">
        <v>1234</v>
      </c>
      <c r="H249" s="211" t="s">
        <v>1</v>
      </c>
      <c r="I249" s="213"/>
      <c r="L249" s="210"/>
      <c r="M249" s="214"/>
      <c r="N249" s="215"/>
      <c r="O249" s="215"/>
      <c r="P249" s="215"/>
      <c r="Q249" s="215"/>
      <c r="R249" s="215"/>
      <c r="S249" s="215"/>
      <c r="T249" s="216"/>
      <c r="AT249" s="211" t="s">
        <v>196</v>
      </c>
      <c r="AU249" s="211" t="s">
        <v>88</v>
      </c>
      <c r="AV249" s="15" t="s">
        <v>86</v>
      </c>
      <c r="AW249" s="15" t="s">
        <v>36</v>
      </c>
      <c r="AX249" s="15" t="s">
        <v>79</v>
      </c>
      <c r="AY249" s="211" t="s">
        <v>184</v>
      </c>
    </row>
    <row r="250" spans="1:65" s="13" customFormat="1" ht="11.25">
      <c r="B250" s="184"/>
      <c r="D250" s="180" t="s">
        <v>196</v>
      </c>
      <c r="E250" s="185" t="s">
        <v>1</v>
      </c>
      <c r="F250" s="186" t="s">
        <v>1235</v>
      </c>
      <c r="H250" s="187">
        <v>1500</v>
      </c>
      <c r="I250" s="188"/>
      <c r="L250" s="184"/>
      <c r="M250" s="189"/>
      <c r="N250" s="190"/>
      <c r="O250" s="190"/>
      <c r="P250" s="190"/>
      <c r="Q250" s="190"/>
      <c r="R250" s="190"/>
      <c r="S250" s="190"/>
      <c r="T250" s="191"/>
      <c r="AT250" s="185" t="s">
        <v>196</v>
      </c>
      <c r="AU250" s="185" t="s">
        <v>88</v>
      </c>
      <c r="AV250" s="13" t="s">
        <v>88</v>
      </c>
      <c r="AW250" s="13" t="s">
        <v>36</v>
      </c>
      <c r="AX250" s="13" t="s">
        <v>86</v>
      </c>
      <c r="AY250" s="185" t="s">
        <v>184</v>
      </c>
    </row>
    <row r="251" spans="1:65" s="12" customFormat="1" ht="22.9" customHeight="1">
      <c r="B251" s="153"/>
      <c r="D251" s="154" t="s">
        <v>78</v>
      </c>
      <c r="E251" s="164" t="s">
        <v>1045</v>
      </c>
      <c r="F251" s="164" t="s">
        <v>1046</v>
      </c>
      <c r="I251" s="156"/>
      <c r="J251" s="165">
        <f>BK251</f>
        <v>0</v>
      </c>
      <c r="L251" s="153"/>
      <c r="M251" s="158"/>
      <c r="N251" s="159"/>
      <c r="O251" s="159"/>
      <c r="P251" s="160">
        <f>SUM(P252:P258)</f>
        <v>0</v>
      </c>
      <c r="Q251" s="159"/>
      <c r="R251" s="160">
        <f>SUM(R252:R258)</f>
        <v>0</v>
      </c>
      <c r="S251" s="159"/>
      <c r="T251" s="161">
        <f>SUM(T252:T258)</f>
        <v>0</v>
      </c>
      <c r="AR251" s="154" t="s">
        <v>86</v>
      </c>
      <c r="AT251" s="162" t="s">
        <v>78</v>
      </c>
      <c r="AU251" s="162" t="s">
        <v>86</v>
      </c>
      <c r="AY251" s="154" t="s">
        <v>184</v>
      </c>
      <c r="BK251" s="163">
        <f>SUM(BK252:BK258)</f>
        <v>0</v>
      </c>
    </row>
    <row r="252" spans="1:65" s="2" customFormat="1" ht="24.2" customHeight="1">
      <c r="A252" s="33"/>
      <c r="B252" s="166"/>
      <c r="C252" s="167" t="s">
        <v>394</v>
      </c>
      <c r="D252" s="167" t="s">
        <v>187</v>
      </c>
      <c r="E252" s="168" t="s">
        <v>1047</v>
      </c>
      <c r="F252" s="169" t="s">
        <v>1048</v>
      </c>
      <c r="G252" s="170" t="s">
        <v>216</v>
      </c>
      <c r="H252" s="171">
        <v>85.572000000000003</v>
      </c>
      <c r="I252" s="172"/>
      <c r="J252" s="173">
        <f>ROUND(I252*H252,2)</f>
        <v>0</v>
      </c>
      <c r="K252" s="169" t="s">
        <v>925</v>
      </c>
      <c r="L252" s="34"/>
      <c r="M252" s="174" t="s">
        <v>1</v>
      </c>
      <c r="N252" s="175" t="s">
        <v>44</v>
      </c>
      <c r="O252" s="59"/>
      <c r="P252" s="176">
        <f>O252*H252</f>
        <v>0</v>
      </c>
      <c r="Q252" s="176">
        <v>0</v>
      </c>
      <c r="R252" s="176">
        <f>Q252*H252</f>
        <v>0</v>
      </c>
      <c r="S252" s="176">
        <v>0</v>
      </c>
      <c r="T252" s="177">
        <f>S252*H252</f>
        <v>0</v>
      </c>
      <c r="U252" s="33"/>
      <c r="V252" s="33"/>
      <c r="W252" s="33"/>
      <c r="X252" s="33"/>
      <c r="Y252" s="33"/>
      <c r="Z252" s="33"/>
      <c r="AA252" s="33"/>
      <c r="AB252" s="33"/>
      <c r="AC252" s="33"/>
      <c r="AD252" s="33"/>
      <c r="AE252" s="33"/>
      <c r="AR252" s="178" t="s">
        <v>192</v>
      </c>
      <c r="AT252" s="178" t="s">
        <v>187</v>
      </c>
      <c r="AU252" s="178" t="s">
        <v>88</v>
      </c>
      <c r="AY252" s="18" t="s">
        <v>184</v>
      </c>
      <c r="BE252" s="179">
        <f>IF(N252="základní",J252,0)</f>
        <v>0</v>
      </c>
      <c r="BF252" s="179">
        <f>IF(N252="snížená",J252,0)</f>
        <v>0</v>
      </c>
      <c r="BG252" s="179">
        <f>IF(N252="zákl. přenesená",J252,0)</f>
        <v>0</v>
      </c>
      <c r="BH252" s="179">
        <f>IF(N252="sníž. přenesená",J252,0)</f>
        <v>0</v>
      </c>
      <c r="BI252" s="179">
        <f>IF(N252="nulová",J252,0)</f>
        <v>0</v>
      </c>
      <c r="BJ252" s="18" t="s">
        <v>86</v>
      </c>
      <c r="BK252" s="179">
        <f>ROUND(I252*H252,2)</f>
        <v>0</v>
      </c>
      <c r="BL252" s="18" t="s">
        <v>192</v>
      </c>
      <c r="BM252" s="178" t="s">
        <v>1248</v>
      </c>
    </row>
    <row r="253" spans="1:65" s="13" customFormat="1" ht="11.25">
      <c r="B253" s="184"/>
      <c r="D253" s="180" t="s">
        <v>196</v>
      </c>
      <c r="E253" s="185" t="s">
        <v>1</v>
      </c>
      <c r="F253" s="186" t="s">
        <v>1249</v>
      </c>
      <c r="H253" s="187">
        <v>85.572000000000003</v>
      </c>
      <c r="I253" s="188"/>
      <c r="L253" s="184"/>
      <c r="M253" s="189"/>
      <c r="N253" s="190"/>
      <c r="O253" s="190"/>
      <c r="P253" s="190"/>
      <c r="Q253" s="190"/>
      <c r="R253" s="190"/>
      <c r="S253" s="190"/>
      <c r="T253" s="191"/>
      <c r="AT253" s="185" t="s">
        <v>196</v>
      </c>
      <c r="AU253" s="185" t="s">
        <v>88</v>
      </c>
      <c r="AV253" s="13" t="s">
        <v>88</v>
      </c>
      <c r="AW253" s="13" t="s">
        <v>36</v>
      </c>
      <c r="AX253" s="13" t="s">
        <v>86</v>
      </c>
      <c r="AY253" s="185" t="s">
        <v>184</v>
      </c>
    </row>
    <row r="254" spans="1:65" s="2" customFormat="1" ht="14.45" customHeight="1">
      <c r="A254" s="33"/>
      <c r="B254" s="166"/>
      <c r="C254" s="167" t="s">
        <v>401</v>
      </c>
      <c r="D254" s="167" t="s">
        <v>187</v>
      </c>
      <c r="E254" s="168" t="s">
        <v>1250</v>
      </c>
      <c r="F254" s="169" t="s">
        <v>1251</v>
      </c>
      <c r="G254" s="170" t="s">
        <v>286</v>
      </c>
      <c r="H254" s="171">
        <v>60</v>
      </c>
      <c r="I254" s="172"/>
      <c r="J254" s="173">
        <f>ROUND(I254*H254,2)</f>
        <v>0</v>
      </c>
      <c r="K254" s="169" t="s">
        <v>925</v>
      </c>
      <c r="L254" s="34"/>
      <c r="M254" s="174" t="s">
        <v>1</v>
      </c>
      <c r="N254" s="175" t="s">
        <v>44</v>
      </c>
      <c r="O254" s="59"/>
      <c r="P254" s="176">
        <f>O254*H254</f>
        <v>0</v>
      </c>
      <c r="Q254" s="176">
        <v>0</v>
      </c>
      <c r="R254" s="176">
        <f>Q254*H254</f>
        <v>0</v>
      </c>
      <c r="S254" s="176">
        <v>0</v>
      </c>
      <c r="T254" s="177">
        <f>S254*H254</f>
        <v>0</v>
      </c>
      <c r="U254" s="33"/>
      <c r="V254" s="33"/>
      <c r="W254" s="33"/>
      <c r="X254" s="33"/>
      <c r="Y254" s="33"/>
      <c r="Z254" s="33"/>
      <c r="AA254" s="33"/>
      <c r="AB254" s="33"/>
      <c r="AC254" s="33"/>
      <c r="AD254" s="33"/>
      <c r="AE254" s="33"/>
      <c r="AR254" s="178" t="s">
        <v>192</v>
      </c>
      <c r="AT254" s="178" t="s">
        <v>187</v>
      </c>
      <c r="AU254" s="178" t="s">
        <v>88</v>
      </c>
      <c r="AY254" s="18" t="s">
        <v>184</v>
      </c>
      <c r="BE254" s="179">
        <f>IF(N254="základní",J254,0)</f>
        <v>0</v>
      </c>
      <c r="BF254" s="179">
        <f>IF(N254="snížená",J254,0)</f>
        <v>0</v>
      </c>
      <c r="BG254" s="179">
        <f>IF(N254="zákl. přenesená",J254,0)</f>
        <v>0</v>
      </c>
      <c r="BH254" s="179">
        <f>IF(N254="sníž. přenesená",J254,0)</f>
        <v>0</v>
      </c>
      <c r="BI254" s="179">
        <f>IF(N254="nulová",J254,0)</f>
        <v>0</v>
      </c>
      <c r="BJ254" s="18" t="s">
        <v>86</v>
      </c>
      <c r="BK254" s="179">
        <f>ROUND(I254*H254,2)</f>
        <v>0</v>
      </c>
      <c r="BL254" s="18" t="s">
        <v>192</v>
      </c>
      <c r="BM254" s="178" t="s">
        <v>1252</v>
      </c>
    </row>
    <row r="255" spans="1:65" s="13" customFormat="1" ht="11.25">
      <c r="B255" s="184"/>
      <c r="D255" s="180" t="s">
        <v>196</v>
      </c>
      <c r="E255" s="185" t="s">
        <v>1</v>
      </c>
      <c r="F255" s="186" t="s">
        <v>1253</v>
      </c>
      <c r="H255" s="187">
        <v>60</v>
      </c>
      <c r="I255" s="188"/>
      <c r="L255" s="184"/>
      <c r="M255" s="189"/>
      <c r="N255" s="190"/>
      <c r="O255" s="190"/>
      <c r="P255" s="190"/>
      <c r="Q255" s="190"/>
      <c r="R255" s="190"/>
      <c r="S255" s="190"/>
      <c r="T255" s="191"/>
      <c r="AT255" s="185" t="s">
        <v>196</v>
      </c>
      <c r="AU255" s="185" t="s">
        <v>88</v>
      </c>
      <c r="AV255" s="13" t="s">
        <v>88</v>
      </c>
      <c r="AW255" s="13" t="s">
        <v>36</v>
      </c>
      <c r="AX255" s="13" t="s">
        <v>86</v>
      </c>
      <c r="AY255" s="185" t="s">
        <v>184</v>
      </c>
    </row>
    <row r="256" spans="1:65" s="2" customFormat="1" ht="24.2" customHeight="1">
      <c r="A256" s="33"/>
      <c r="B256" s="166"/>
      <c r="C256" s="167" t="s">
        <v>409</v>
      </c>
      <c r="D256" s="167" t="s">
        <v>187</v>
      </c>
      <c r="E256" s="168" t="s">
        <v>1254</v>
      </c>
      <c r="F256" s="169" t="s">
        <v>1255</v>
      </c>
      <c r="G256" s="170" t="s">
        <v>216</v>
      </c>
      <c r="H256" s="171">
        <v>775.52599999999995</v>
      </c>
      <c r="I256" s="172"/>
      <c r="J256" s="173">
        <f>ROUND(I256*H256,2)</f>
        <v>0</v>
      </c>
      <c r="K256" s="169" t="s">
        <v>925</v>
      </c>
      <c r="L256" s="34"/>
      <c r="M256" s="174" t="s">
        <v>1</v>
      </c>
      <c r="N256" s="175" t="s">
        <v>44</v>
      </c>
      <c r="O256" s="59"/>
      <c r="P256" s="176">
        <f>O256*H256</f>
        <v>0</v>
      </c>
      <c r="Q256" s="176">
        <v>0</v>
      </c>
      <c r="R256" s="176">
        <f>Q256*H256</f>
        <v>0</v>
      </c>
      <c r="S256" s="176">
        <v>0</v>
      </c>
      <c r="T256" s="177">
        <f>S256*H256</f>
        <v>0</v>
      </c>
      <c r="U256" s="33"/>
      <c r="V256" s="33"/>
      <c r="W256" s="33"/>
      <c r="X256" s="33"/>
      <c r="Y256" s="33"/>
      <c r="Z256" s="33"/>
      <c r="AA256" s="33"/>
      <c r="AB256" s="33"/>
      <c r="AC256" s="33"/>
      <c r="AD256" s="33"/>
      <c r="AE256" s="33"/>
      <c r="AR256" s="178" t="s">
        <v>192</v>
      </c>
      <c r="AT256" s="178" t="s">
        <v>187</v>
      </c>
      <c r="AU256" s="178" t="s">
        <v>88</v>
      </c>
      <c r="AY256" s="18" t="s">
        <v>184</v>
      </c>
      <c r="BE256" s="179">
        <f>IF(N256="základní",J256,0)</f>
        <v>0</v>
      </c>
      <c r="BF256" s="179">
        <f>IF(N256="snížená",J256,0)</f>
        <v>0</v>
      </c>
      <c r="BG256" s="179">
        <f>IF(N256="zákl. přenesená",J256,0)</f>
        <v>0</v>
      </c>
      <c r="BH256" s="179">
        <f>IF(N256="sníž. přenesená",J256,0)</f>
        <v>0</v>
      </c>
      <c r="BI256" s="179">
        <f>IF(N256="nulová",J256,0)</f>
        <v>0</v>
      </c>
      <c r="BJ256" s="18" t="s">
        <v>86</v>
      </c>
      <c r="BK256" s="179">
        <f>ROUND(I256*H256,2)</f>
        <v>0</v>
      </c>
      <c r="BL256" s="18" t="s">
        <v>192</v>
      </c>
      <c r="BM256" s="178" t="s">
        <v>1256</v>
      </c>
    </row>
    <row r="257" spans="1:65" s="15" customFormat="1" ht="11.25">
      <c r="B257" s="210"/>
      <c r="D257" s="180" t="s">
        <v>196</v>
      </c>
      <c r="E257" s="211" t="s">
        <v>1</v>
      </c>
      <c r="F257" s="212" t="s">
        <v>1257</v>
      </c>
      <c r="H257" s="211" t="s">
        <v>1</v>
      </c>
      <c r="I257" s="213"/>
      <c r="L257" s="210"/>
      <c r="M257" s="214"/>
      <c r="N257" s="215"/>
      <c r="O257" s="215"/>
      <c r="P257" s="215"/>
      <c r="Q257" s="215"/>
      <c r="R257" s="215"/>
      <c r="S257" s="215"/>
      <c r="T257" s="216"/>
      <c r="AT257" s="211" t="s">
        <v>196</v>
      </c>
      <c r="AU257" s="211" t="s">
        <v>88</v>
      </c>
      <c r="AV257" s="15" t="s">
        <v>86</v>
      </c>
      <c r="AW257" s="15" t="s">
        <v>36</v>
      </c>
      <c r="AX257" s="15" t="s">
        <v>79</v>
      </c>
      <c r="AY257" s="211" t="s">
        <v>184</v>
      </c>
    </row>
    <row r="258" spans="1:65" s="13" customFormat="1" ht="11.25">
      <c r="B258" s="184"/>
      <c r="D258" s="180" t="s">
        <v>196</v>
      </c>
      <c r="E258" s="185" t="s">
        <v>1</v>
      </c>
      <c r="F258" s="186" t="s">
        <v>1258</v>
      </c>
      <c r="H258" s="187">
        <v>775.52639999999997</v>
      </c>
      <c r="I258" s="188"/>
      <c r="L258" s="184"/>
      <c r="M258" s="189"/>
      <c r="N258" s="190"/>
      <c r="O258" s="190"/>
      <c r="P258" s="190"/>
      <c r="Q258" s="190"/>
      <c r="R258" s="190"/>
      <c r="S258" s="190"/>
      <c r="T258" s="191"/>
      <c r="AT258" s="185" t="s">
        <v>196</v>
      </c>
      <c r="AU258" s="185" t="s">
        <v>88</v>
      </c>
      <c r="AV258" s="13" t="s">
        <v>88</v>
      </c>
      <c r="AW258" s="13" t="s">
        <v>36</v>
      </c>
      <c r="AX258" s="13" t="s">
        <v>86</v>
      </c>
      <c r="AY258" s="185" t="s">
        <v>184</v>
      </c>
    </row>
    <row r="259" spans="1:65" s="12" customFormat="1" ht="22.9" customHeight="1">
      <c r="B259" s="153"/>
      <c r="D259" s="154" t="s">
        <v>78</v>
      </c>
      <c r="E259" s="164" t="s">
        <v>1051</v>
      </c>
      <c r="F259" s="164" t="s">
        <v>1052</v>
      </c>
      <c r="I259" s="156"/>
      <c r="J259" s="165">
        <f>BK259</f>
        <v>0</v>
      </c>
      <c r="L259" s="153"/>
      <c r="M259" s="158"/>
      <c r="N259" s="159"/>
      <c r="O259" s="159"/>
      <c r="P259" s="160">
        <f>P260</f>
        <v>0</v>
      </c>
      <c r="Q259" s="159"/>
      <c r="R259" s="160">
        <f>R260</f>
        <v>0</v>
      </c>
      <c r="S259" s="159"/>
      <c r="T259" s="161">
        <f>T260</f>
        <v>0</v>
      </c>
      <c r="AR259" s="154" t="s">
        <v>86</v>
      </c>
      <c r="AT259" s="162" t="s">
        <v>78</v>
      </c>
      <c r="AU259" s="162" t="s">
        <v>86</v>
      </c>
      <c r="AY259" s="154" t="s">
        <v>184</v>
      </c>
      <c r="BK259" s="163">
        <f>BK260</f>
        <v>0</v>
      </c>
    </row>
    <row r="260" spans="1:65" s="2" customFormat="1" ht="24.2" customHeight="1">
      <c r="A260" s="33"/>
      <c r="B260" s="166"/>
      <c r="C260" s="167" t="s">
        <v>416</v>
      </c>
      <c r="D260" s="167" t="s">
        <v>187</v>
      </c>
      <c r="E260" s="168" t="s">
        <v>1053</v>
      </c>
      <c r="F260" s="169" t="s">
        <v>1054</v>
      </c>
      <c r="G260" s="170" t="s">
        <v>216</v>
      </c>
      <c r="H260" s="171">
        <v>144.929</v>
      </c>
      <c r="I260" s="172"/>
      <c r="J260" s="173">
        <f>ROUND(I260*H260,2)</f>
        <v>0</v>
      </c>
      <c r="K260" s="169" t="s">
        <v>925</v>
      </c>
      <c r="L260" s="34"/>
      <c r="M260" s="174" t="s">
        <v>1</v>
      </c>
      <c r="N260" s="175" t="s">
        <v>44</v>
      </c>
      <c r="O260" s="59"/>
      <c r="P260" s="176">
        <f>O260*H260</f>
        <v>0</v>
      </c>
      <c r="Q260" s="176">
        <v>0</v>
      </c>
      <c r="R260" s="176">
        <f>Q260*H260</f>
        <v>0</v>
      </c>
      <c r="S260" s="176">
        <v>0</v>
      </c>
      <c r="T260" s="177">
        <f>S260*H260</f>
        <v>0</v>
      </c>
      <c r="U260" s="33"/>
      <c r="V260" s="33"/>
      <c r="W260" s="33"/>
      <c r="X260" s="33"/>
      <c r="Y260" s="33"/>
      <c r="Z260" s="33"/>
      <c r="AA260" s="33"/>
      <c r="AB260" s="33"/>
      <c r="AC260" s="33"/>
      <c r="AD260" s="33"/>
      <c r="AE260" s="33"/>
      <c r="AR260" s="178" t="s">
        <v>192</v>
      </c>
      <c r="AT260" s="178" t="s">
        <v>187</v>
      </c>
      <c r="AU260" s="178" t="s">
        <v>88</v>
      </c>
      <c r="AY260" s="18" t="s">
        <v>184</v>
      </c>
      <c r="BE260" s="179">
        <f>IF(N260="základní",J260,0)</f>
        <v>0</v>
      </c>
      <c r="BF260" s="179">
        <f>IF(N260="snížená",J260,0)</f>
        <v>0</v>
      </c>
      <c r="BG260" s="179">
        <f>IF(N260="zákl. přenesená",J260,0)</f>
        <v>0</v>
      </c>
      <c r="BH260" s="179">
        <f>IF(N260="sníž. přenesená",J260,0)</f>
        <v>0</v>
      </c>
      <c r="BI260" s="179">
        <f>IF(N260="nulová",J260,0)</f>
        <v>0</v>
      </c>
      <c r="BJ260" s="18" t="s">
        <v>86</v>
      </c>
      <c r="BK260" s="179">
        <f>ROUND(I260*H260,2)</f>
        <v>0</v>
      </c>
      <c r="BL260" s="18" t="s">
        <v>192</v>
      </c>
      <c r="BM260" s="178" t="s">
        <v>1259</v>
      </c>
    </row>
    <row r="261" spans="1:65" s="12" customFormat="1" ht="22.9" customHeight="1">
      <c r="B261" s="153"/>
      <c r="D261" s="154" t="s">
        <v>78</v>
      </c>
      <c r="E261" s="164" t="s">
        <v>1058</v>
      </c>
      <c r="F261" s="164" t="s">
        <v>1059</v>
      </c>
      <c r="I261" s="156"/>
      <c r="J261" s="165">
        <f>BK261</f>
        <v>0</v>
      </c>
      <c r="L261" s="153"/>
      <c r="M261" s="158"/>
      <c r="N261" s="159"/>
      <c r="O261" s="159"/>
      <c r="P261" s="160">
        <f>SUM(P262:P281)</f>
        <v>0</v>
      </c>
      <c r="Q261" s="159"/>
      <c r="R261" s="160">
        <f>SUM(R262:R281)</f>
        <v>9.2239599999999991E-2</v>
      </c>
      <c r="S261" s="159"/>
      <c r="T261" s="161">
        <f>SUM(T262:T281)</f>
        <v>0</v>
      </c>
      <c r="AR261" s="154" t="s">
        <v>88</v>
      </c>
      <c r="AT261" s="162" t="s">
        <v>78</v>
      </c>
      <c r="AU261" s="162" t="s">
        <v>86</v>
      </c>
      <c r="AY261" s="154" t="s">
        <v>184</v>
      </c>
      <c r="BK261" s="163">
        <f>SUM(BK262:BK281)</f>
        <v>0</v>
      </c>
    </row>
    <row r="262" spans="1:65" s="2" customFormat="1" ht="24.2" customHeight="1">
      <c r="A262" s="33"/>
      <c r="B262" s="166"/>
      <c r="C262" s="167" t="s">
        <v>420</v>
      </c>
      <c r="D262" s="167" t="s">
        <v>187</v>
      </c>
      <c r="E262" s="168" t="s">
        <v>1066</v>
      </c>
      <c r="F262" s="169" t="s">
        <v>1067</v>
      </c>
      <c r="G262" s="170" t="s">
        <v>200</v>
      </c>
      <c r="H262" s="171">
        <v>16.12</v>
      </c>
      <c r="I262" s="172"/>
      <c r="J262" s="173">
        <f>ROUND(I262*H262,2)</f>
        <v>0</v>
      </c>
      <c r="K262" s="169" t="s">
        <v>925</v>
      </c>
      <c r="L262" s="34"/>
      <c r="M262" s="174" t="s">
        <v>1</v>
      </c>
      <c r="N262" s="175" t="s">
        <v>44</v>
      </c>
      <c r="O262" s="59"/>
      <c r="P262" s="176">
        <f>O262*H262</f>
        <v>0</v>
      </c>
      <c r="Q262" s="176">
        <v>0</v>
      </c>
      <c r="R262" s="176">
        <f>Q262*H262</f>
        <v>0</v>
      </c>
      <c r="S262" s="176">
        <v>0</v>
      </c>
      <c r="T262" s="177">
        <f>S262*H262</f>
        <v>0</v>
      </c>
      <c r="U262" s="33"/>
      <c r="V262" s="33"/>
      <c r="W262" s="33"/>
      <c r="X262" s="33"/>
      <c r="Y262" s="33"/>
      <c r="Z262" s="33"/>
      <c r="AA262" s="33"/>
      <c r="AB262" s="33"/>
      <c r="AC262" s="33"/>
      <c r="AD262" s="33"/>
      <c r="AE262" s="33"/>
      <c r="AR262" s="178" t="s">
        <v>274</v>
      </c>
      <c r="AT262" s="178" t="s">
        <v>187</v>
      </c>
      <c r="AU262" s="178" t="s">
        <v>88</v>
      </c>
      <c r="AY262" s="18" t="s">
        <v>184</v>
      </c>
      <c r="BE262" s="179">
        <f>IF(N262="základní",J262,0)</f>
        <v>0</v>
      </c>
      <c r="BF262" s="179">
        <f>IF(N262="snížená",J262,0)</f>
        <v>0</v>
      </c>
      <c r="BG262" s="179">
        <f>IF(N262="zákl. přenesená",J262,0)</f>
        <v>0</v>
      </c>
      <c r="BH262" s="179">
        <f>IF(N262="sníž. přenesená",J262,0)</f>
        <v>0</v>
      </c>
      <c r="BI262" s="179">
        <f>IF(N262="nulová",J262,0)</f>
        <v>0</v>
      </c>
      <c r="BJ262" s="18" t="s">
        <v>86</v>
      </c>
      <c r="BK262" s="179">
        <f>ROUND(I262*H262,2)</f>
        <v>0</v>
      </c>
      <c r="BL262" s="18" t="s">
        <v>274</v>
      </c>
      <c r="BM262" s="178" t="s">
        <v>1260</v>
      </c>
    </row>
    <row r="263" spans="1:65" s="13" customFormat="1" ht="11.25">
      <c r="B263" s="184"/>
      <c r="D263" s="180" t="s">
        <v>196</v>
      </c>
      <c r="E263" s="185" t="s">
        <v>1</v>
      </c>
      <c r="F263" s="186" t="s">
        <v>1261</v>
      </c>
      <c r="H263" s="187">
        <v>16.12</v>
      </c>
      <c r="I263" s="188"/>
      <c r="L263" s="184"/>
      <c r="M263" s="189"/>
      <c r="N263" s="190"/>
      <c r="O263" s="190"/>
      <c r="P263" s="190"/>
      <c r="Q263" s="190"/>
      <c r="R263" s="190"/>
      <c r="S263" s="190"/>
      <c r="T263" s="191"/>
      <c r="AT263" s="185" t="s">
        <v>196</v>
      </c>
      <c r="AU263" s="185" t="s">
        <v>88</v>
      </c>
      <c r="AV263" s="13" t="s">
        <v>88</v>
      </c>
      <c r="AW263" s="13" t="s">
        <v>36</v>
      </c>
      <c r="AX263" s="13" t="s">
        <v>86</v>
      </c>
      <c r="AY263" s="185" t="s">
        <v>184</v>
      </c>
    </row>
    <row r="264" spans="1:65" s="2" customFormat="1" ht="14.45" customHeight="1">
      <c r="A264" s="33"/>
      <c r="B264" s="166"/>
      <c r="C264" s="200" t="s">
        <v>425</v>
      </c>
      <c r="D264" s="200" t="s">
        <v>213</v>
      </c>
      <c r="E264" s="201" t="s">
        <v>1070</v>
      </c>
      <c r="F264" s="202" t="s">
        <v>1071</v>
      </c>
      <c r="G264" s="203" t="s">
        <v>216</v>
      </c>
      <c r="H264" s="204">
        <v>8.0000000000000002E-3</v>
      </c>
      <c r="I264" s="205"/>
      <c r="J264" s="206">
        <f>ROUND(I264*H264,2)</f>
        <v>0</v>
      </c>
      <c r="K264" s="202" t="s">
        <v>925</v>
      </c>
      <c r="L264" s="207"/>
      <c r="M264" s="208" t="s">
        <v>1</v>
      </c>
      <c r="N264" s="209" t="s">
        <v>44</v>
      </c>
      <c r="O264" s="59"/>
      <c r="P264" s="176">
        <f>O264*H264</f>
        <v>0</v>
      </c>
      <c r="Q264" s="176">
        <v>1</v>
      </c>
      <c r="R264" s="176">
        <f>Q264*H264</f>
        <v>8.0000000000000002E-3</v>
      </c>
      <c r="S264" s="176">
        <v>0</v>
      </c>
      <c r="T264" s="177">
        <f>S264*H264</f>
        <v>0</v>
      </c>
      <c r="U264" s="33"/>
      <c r="V264" s="33"/>
      <c r="W264" s="33"/>
      <c r="X264" s="33"/>
      <c r="Y264" s="33"/>
      <c r="Z264" s="33"/>
      <c r="AA264" s="33"/>
      <c r="AB264" s="33"/>
      <c r="AC264" s="33"/>
      <c r="AD264" s="33"/>
      <c r="AE264" s="33"/>
      <c r="AR264" s="178" t="s">
        <v>359</v>
      </c>
      <c r="AT264" s="178" t="s">
        <v>213</v>
      </c>
      <c r="AU264" s="178" t="s">
        <v>88</v>
      </c>
      <c r="AY264" s="18" t="s">
        <v>184</v>
      </c>
      <c r="BE264" s="179">
        <f>IF(N264="základní",J264,0)</f>
        <v>0</v>
      </c>
      <c r="BF264" s="179">
        <f>IF(N264="snížená",J264,0)</f>
        <v>0</v>
      </c>
      <c r="BG264" s="179">
        <f>IF(N264="zákl. přenesená",J264,0)</f>
        <v>0</v>
      </c>
      <c r="BH264" s="179">
        <f>IF(N264="sníž. přenesená",J264,0)</f>
        <v>0</v>
      </c>
      <c r="BI264" s="179">
        <f>IF(N264="nulová",J264,0)</f>
        <v>0</v>
      </c>
      <c r="BJ264" s="18" t="s">
        <v>86</v>
      </c>
      <c r="BK264" s="179">
        <f>ROUND(I264*H264,2)</f>
        <v>0</v>
      </c>
      <c r="BL264" s="18" t="s">
        <v>274</v>
      </c>
      <c r="BM264" s="178" t="s">
        <v>1262</v>
      </c>
    </row>
    <row r="265" spans="1:65" s="13" customFormat="1" ht="11.25">
      <c r="B265" s="184"/>
      <c r="D265" s="180" t="s">
        <v>196</v>
      </c>
      <c r="E265" s="185" t="s">
        <v>1</v>
      </c>
      <c r="F265" s="186" t="s">
        <v>1263</v>
      </c>
      <c r="H265" s="187">
        <v>8.0599999999999995E-3</v>
      </c>
      <c r="I265" s="188"/>
      <c r="L265" s="184"/>
      <c r="M265" s="189"/>
      <c r="N265" s="190"/>
      <c r="O265" s="190"/>
      <c r="P265" s="190"/>
      <c r="Q265" s="190"/>
      <c r="R265" s="190"/>
      <c r="S265" s="190"/>
      <c r="T265" s="191"/>
      <c r="AT265" s="185" t="s">
        <v>196</v>
      </c>
      <c r="AU265" s="185" t="s">
        <v>88</v>
      </c>
      <c r="AV265" s="13" t="s">
        <v>88</v>
      </c>
      <c r="AW265" s="13" t="s">
        <v>36</v>
      </c>
      <c r="AX265" s="13" t="s">
        <v>86</v>
      </c>
      <c r="AY265" s="185" t="s">
        <v>184</v>
      </c>
    </row>
    <row r="266" spans="1:65" s="2" customFormat="1" ht="24.2" customHeight="1">
      <c r="A266" s="33"/>
      <c r="B266" s="166"/>
      <c r="C266" s="167" t="s">
        <v>430</v>
      </c>
      <c r="D266" s="167" t="s">
        <v>187</v>
      </c>
      <c r="E266" s="168" t="s">
        <v>1074</v>
      </c>
      <c r="F266" s="169" t="s">
        <v>1075</v>
      </c>
      <c r="G266" s="170" t="s">
        <v>200</v>
      </c>
      <c r="H266" s="171">
        <v>32.24</v>
      </c>
      <c r="I266" s="172"/>
      <c r="J266" s="173">
        <f>ROUND(I266*H266,2)</f>
        <v>0</v>
      </c>
      <c r="K266" s="169" t="s">
        <v>925</v>
      </c>
      <c r="L266" s="34"/>
      <c r="M266" s="174" t="s">
        <v>1</v>
      </c>
      <c r="N266" s="175" t="s">
        <v>44</v>
      </c>
      <c r="O266" s="59"/>
      <c r="P266" s="176">
        <f>O266*H266</f>
        <v>0</v>
      </c>
      <c r="Q266" s="176">
        <v>0</v>
      </c>
      <c r="R266" s="176">
        <f>Q266*H266</f>
        <v>0</v>
      </c>
      <c r="S266" s="176">
        <v>0</v>
      </c>
      <c r="T266" s="177">
        <f>S266*H266</f>
        <v>0</v>
      </c>
      <c r="U266" s="33"/>
      <c r="V266" s="33"/>
      <c r="W266" s="33"/>
      <c r="X266" s="33"/>
      <c r="Y266" s="33"/>
      <c r="Z266" s="33"/>
      <c r="AA266" s="33"/>
      <c r="AB266" s="33"/>
      <c r="AC266" s="33"/>
      <c r="AD266" s="33"/>
      <c r="AE266" s="33"/>
      <c r="AR266" s="178" t="s">
        <v>274</v>
      </c>
      <c r="AT266" s="178" t="s">
        <v>187</v>
      </c>
      <c r="AU266" s="178" t="s">
        <v>88</v>
      </c>
      <c r="AY266" s="18" t="s">
        <v>184</v>
      </c>
      <c r="BE266" s="179">
        <f>IF(N266="základní",J266,0)</f>
        <v>0</v>
      </c>
      <c r="BF266" s="179">
        <f>IF(N266="snížená",J266,0)</f>
        <v>0</v>
      </c>
      <c r="BG266" s="179">
        <f>IF(N266="zákl. přenesená",J266,0)</f>
        <v>0</v>
      </c>
      <c r="BH266" s="179">
        <f>IF(N266="sníž. přenesená",J266,0)</f>
        <v>0</v>
      </c>
      <c r="BI266" s="179">
        <f>IF(N266="nulová",J266,0)</f>
        <v>0</v>
      </c>
      <c r="BJ266" s="18" t="s">
        <v>86</v>
      </c>
      <c r="BK266" s="179">
        <f>ROUND(I266*H266,2)</f>
        <v>0</v>
      </c>
      <c r="BL266" s="18" t="s">
        <v>274</v>
      </c>
      <c r="BM266" s="178" t="s">
        <v>1264</v>
      </c>
    </row>
    <row r="267" spans="1:65" s="13" customFormat="1" ht="11.25">
      <c r="B267" s="184"/>
      <c r="D267" s="180" t="s">
        <v>196</v>
      </c>
      <c r="E267" s="185" t="s">
        <v>1</v>
      </c>
      <c r="F267" s="186" t="s">
        <v>1265</v>
      </c>
      <c r="H267" s="187">
        <v>32.24</v>
      </c>
      <c r="I267" s="188"/>
      <c r="L267" s="184"/>
      <c r="M267" s="189"/>
      <c r="N267" s="190"/>
      <c r="O267" s="190"/>
      <c r="P267" s="190"/>
      <c r="Q267" s="190"/>
      <c r="R267" s="190"/>
      <c r="S267" s="190"/>
      <c r="T267" s="191"/>
      <c r="AT267" s="185" t="s">
        <v>196</v>
      </c>
      <c r="AU267" s="185" t="s">
        <v>88</v>
      </c>
      <c r="AV267" s="13" t="s">
        <v>88</v>
      </c>
      <c r="AW267" s="13" t="s">
        <v>36</v>
      </c>
      <c r="AX267" s="13" t="s">
        <v>86</v>
      </c>
      <c r="AY267" s="185" t="s">
        <v>184</v>
      </c>
    </row>
    <row r="268" spans="1:65" s="2" customFormat="1" ht="14.45" customHeight="1">
      <c r="A268" s="33"/>
      <c r="B268" s="166"/>
      <c r="C268" s="200" t="s">
        <v>434</v>
      </c>
      <c r="D268" s="200" t="s">
        <v>213</v>
      </c>
      <c r="E268" s="201" t="s">
        <v>1078</v>
      </c>
      <c r="F268" s="202" t="s">
        <v>1266</v>
      </c>
      <c r="G268" s="203" t="s">
        <v>216</v>
      </c>
      <c r="H268" s="204">
        <v>1.9E-2</v>
      </c>
      <c r="I268" s="205"/>
      <c r="J268" s="206">
        <f>ROUND(I268*H268,2)</f>
        <v>0</v>
      </c>
      <c r="K268" s="202" t="s">
        <v>925</v>
      </c>
      <c r="L268" s="207"/>
      <c r="M268" s="208" t="s">
        <v>1</v>
      </c>
      <c r="N268" s="209" t="s">
        <v>44</v>
      </c>
      <c r="O268" s="59"/>
      <c r="P268" s="176">
        <f>O268*H268</f>
        <v>0</v>
      </c>
      <c r="Q268" s="176">
        <v>1</v>
      </c>
      <c r="R268" s="176">
        <f>Q268*H268</f>
        <v>1.9E-2</v>
      </c>
      <c r="S268" s="176">
        <v>0</v>
      </c>
      <c r="T268" s="177">
        <f>S268*H268</f>
        <v>0</v>
      </c>
      <c r="U268" s="33"/>
      <c r="V268" s="33"/>
      <c r="W268" s="33"/>
      <c r="X268" s="33"/>
      <c r="Y268" s="33"/>
      <c r="Z268" s="33"/>
      <c r="AA268" s="33"/>
      <c r="AB268" s="33"/>
      <c r="AC268" s="33"/>
      <c r="AD268" s="33"/>
      <c r="AE268" s="33"/>
      <c r="AR268" s="178" t="s">
        <v>359</v>
      </c>
      <c r="AT268" s="178" t="s">
        <v>213</v>
      </c>
      <c r="AU268" s="178" t="s">
        <v>88</v>
      </c>
      <c r="AY268" s="18" t="s">
        <v>184</v>
      </c>
      <c r="BE268" s="179">
        <f>IF(N268="základní",J268,0)</f>
        <v>0</v>
      </c>
      <c r="BF268" s="179">
        <f>IF(N268="snížená",J268,0)</f>
        <v>0</v>
      </c>
      <c r="BG268" s="179">
        <f>IF(N268="zákl. přenesená",J268,0)</f>
        <v>0</v>
      </c>
      <c r="BH268" s="179">
        <f>IF(N268="sníž. přenesená",J268,0)</f>
        <v>0</v>
      </c>
      <c r="BI268" s="179">
        <f>IF(N268="nulová",J268,0)</f>
        <v>0</v>
      </c>
      <c r="BJ268" s="18" t="s">
        <v>86</v>
      </c>
      <c r="BK268" s="179">
        <f>ROUND(I268*H268,2)</f>
        <v>0</v>
      </c>
      <c r="BL268" s="18" t="s">
        <v>274</v>
      </c>
      <c r="BM268" s="178" t="s">
        <v>1267</v>
      </c>
    </row>
    <row r="269" spans="1:65" s="13" customFormat="1" ht="11.25">
      <c r="B269" s="184"/>
      <c r="D269" s="180" t="s">
        <v>196</v>
      </c>
      <c r="E269" s="185" t="s">
        <v>1</v>
      </c>
      <c r="F269" s="186" t="s">
        <v>1268</v>
      </c>
      <c r="H269" s="187">
        <v>1.9344E-2</v>
      </c>
      <c r="I269" s="188"/>
      <c r="L269" s="184"/>
      <c r="M269" s="189"/>
      <c r="N269" s="190"/>
      <c r="O269" s="190"/>
      <c r="P269" s="190"/>
      <c r="Q269" s="190"/>
      <c r="R269" s="190"/>
      <c r="S269" s="190"/>
      <c r="T269" s="191"/>
      <c r="AT269" s="185" t="s">
        <v>196</v>
      </c>
      <c r="AU269" s="185" t="s">
        <v>88</v>
      </c>
      <c r="AV269" s="13" t="s">
        <v>88</v>
      </c>
      <c r="AW269" s="13" t="s">
        <v>36</v>
      </c>
      <c r="AX269" s="13" t="s">
        <v>86</v>
      </c>
      <c r="AY269" s="185" t="s">
        <v>184</v>
      </c>
    </row>
    <row r="270" spans="1:65" s="2" customFormat="1" ht="24.2" customHeight="1">
      <c r="A270" s="33"/>
      <c r="B270" s="166"/>
      <c r="C270" s="167" t="s">
        <v>438</v>
      </c>
      <c r="D270" s="167" t="s">
        <v>187</v>
      </c>
      <c r="E270" s="168" t="s">
        <v>1269</v>
      </c>
      <c r="F270" s="169" t="s">
        <v>1270</v>
      </c>
      <c r="G270" s="170" t="s">
        <v>200</v>
      </c>
      <c r="H270" s="171">
        <v>40.32</v>
      </c>
      <c r="I270" s="172"/>
      <c r="J270" s="173">
        <f>ROUND(I270*H270,2)</f>
        <v>0</v>
      </c>
      <c r="K270" s="169" t="s">
        <v>925</v>
      </c>
      <c r="L270" s="34"/>
      <c r="M270" s="174" t="s">
        <v>1</v>
      </c>
      <c r="N270" s="175" t="s">
        <v>44</v>
      </c>
      <c r="O270" s="59"/>
      <c r="P270" s="176">
        <f>O270*H270</f>
        <v>0</v>
      </c>
      <c r="Q270" s="176">
        <v>4.0000000000000002E-4</v>
      </c>
      <c r="R270" s="176">
        <f>Q270*H270</f>
        <v>1.6128E-2</v>
      </c>
      <c r="S270" s="176">
        <v>0</v>
      </c>
      <c r="T270" s="177">
        <f>S270*H270</f>
        <v>0</v>
      </c>
      <c r="U270" s="33"/>
      <c r="V270" s="33"/>
      <c r="W270" s="33"/>
      <c r="X270" s="33"/>
      <c r="Y270" s="33"/>
      <c r="Z270" s="33"/>
      <c r="AA270" s="33"/>
      <c r="AB270" s="33"/>
      <c r="AC270" s="33"/>
      <c r="AD270" s="33"/>
      <c r="AE270" s="33"/>
      <c r="AR270" s="178" t="s">
        <v>274</v>
      </c>
      <c r="AT270" s="178" t="s">
        <v>187</v>
      </c>
      <c r="AU270" s="178" t="s">
        <v>88</v>
      </c>
      <c r="AY270" s="18" t="s">
        <v>184</v>
      </c>
      <c r="BE270" s="179">
        <f>IF(N270="základní",J270,0)</f>
        <v>0</v>
      </c>
      <c r="BF270" s="179">
        <f>IF(N270="snížená",J270,0)</f>
        <v>0</v>
      </c>
      <c r="BG270" s="179">
        <f>IF(N270="zákl. přenesená",J270,0)</f>
        <v>0</v>
      </c>
      <c r="BH270" s="179">
        <f>IF(N270="sníž. přenesená",J270,0)</f>
        <v>0</v>
      </c>
      <c r="BI270" s="179">
        <f>IF(N270="nulová",J270,0)</f>
        <v>0</v>
      </c>
      <c r="BJ270" s="18" t="s">
        <v>86</v>
      </c>
      <c r="BK270" s="179">
        <f>ROUND(I270*H270,2)</f>
        <v>0</v>
      </c>
      <c r="BL270" s="18" t="s">
        <v>274</v>
      </c>
      <c r="BM270" s="178" t="s">
        <v>1271</v>
      </c>
    </row>
    <row r="271" spans="1:65" s="13" customFormat="1" ht="11.25">
      <c r="B271" s="184"/>
      <c r="D271" s="180" t="s">
        <v>196</v>
      </c>
      <c r="E271" s="185" t="s">
        <v>1</v>
      </c>
      <c r="F271" s="186" t="s">
        <v>1272</v>
      </c>
      <c r="H271" s="187">
        <v>40.32</v>
      </c>
      <c r="I271" s="188"/>
      <c r="L271" s="184"/>
      <c r="M271" s="189"/>
      <c r="N271" s="190"/>
      <c r="O271" s="190"/>
      <c r="P271" s="190"/>
      <c r="Q271" s="190"/>
      <c r="R271" s="190"/>
      <c r="S271" s="190"/>
      <c r="T271" s="191"/>
      <c r="AT271" s="185" t="s">
        <v>196</v>
      </c>
      <c r="AU271" s="185" t="s">
        <v>88</v>
      </c>
      <c r="AV271" s="13" t="s">
        <v>88</v>
      </c>
      <c r="AW271" s="13" t="s">
        <v>36</v>
      </c>
      <c r="AX271" s="13" t="s">
        <v>86</v>
      </c>
      <c r="AY271" s="185" t="s">
        <v>184</v>
      </c>
    </row>
    <row r="272" spans="1:65" s="2" customFormat="1" ht="24.2" customHeight="1">
      <c r="A272" s="33"/>
      <c r="B272" s="166"/>
      <c r="C272" s="167" t="s">
        <v>442</v>
      </c>
      <c r="D272" s="167" t="s">
        <v>187</v>
      </c>
      <c r="E272" s="168" t="s">
        <v>1273</v>
      </c>
      <c r="F272" s="169" t="s">
        <v>1274</v>
      </c>
      <c r="G272" s="170" t="s">
        <v>200</v>
      </c>
      <c r="H272" s="171">
        <v>9.6</v>
      </c>
      <c r="I272" s="172"/>
      <c r="J272" s="173">
        <f>ROUND(I272*H272,2)</f>
        <v>0</v>
      </c>
      <c r="K272" s="169" t="s">
        <v>925</v>
      </c>
      <c r="L272" s="34"/>
      <c r="M272" s="174" t="s">
        <v>1</v>
      </c>
      <c r="N272" s="175" t="s">
        <v>44</v>
      </c>
      <c r="O272" s="59"/>
      <c r="P272" s="176">
        <f>O272*H272</f>
        <v>0</v>
      </c>
      <c r="Q272" s="176">
        <v>4.0000000000000002E-4</v>
      </c>
      <c r="R272" s="176">
        <f>Q272*H272</f>
        <v>3.8400000000000001E-3</v>
      </c>
      <c r="S272" s="176">
        <v>0</v>
      </c>
      <c r="T272" s="177">
        <f>S272*H272</f>
        <v>0</v>
      </c>
      <c r="U272" s="33"/>
      <c r="V272" s="33"/>
      <c r="W272" s="33"/>
      <c r="X272" s="33"/>
      <c r="Y272" s="33"/>
      <c r="Z272" s="33"/>
      <c r="AA272" s="33"/>
      <c r="AB272" s="33"/>
      <c r="AC272" s="33"/>
      <c r="AD272" s="33"/>
      <c r="AE272" s="33"/>
      <c r="AR272" s="178" t="s">
        <v>274</v>
      </c>
      <c r="AT272" s="178" t="s">
        <v>187</v>
      </c>
      <c r="AU272" s="178" t="s">
        <v>88</v>
      </c>
      <c r="AY272" s="18" t="s">
        <v>184</v>
      </c>
      <c r="BE272" s="179">
        <f>IF(N272="základní",J272,0)</f>
        <v>0</v>
      </c>
      <c r="BF272" s="179">
        <f>IF(N272="snížená",J272,0)</f>
        <v>0</v>
      </c>
      <c r="BG272" s="179">
        <f>IF(N272="zákl. přenesená",J272,0)</f>
        <v>0</v>
      </c>
      <c r="BH272" s="179">
        <f>IF(N272="sníž. přenesená",J272,0)</f>
        <v>0</v>
      </c>
      <c r="BI272" s="179">
        <f>IF(N272="nulová",J272,0)</f>
        <v>0</v>
      </c>
      <c r="BJ272" s="18" t="s">
        <v>86</v>
      </c>
      <c r="BK272" s="179">
        <f>ROUND(I272*H272,2)</f>
        <v>0</v>
      </c>
      <c r="BL272" s="18" t="s">
        <v>274</v>
      </c>
      <c r="BM272" s="178" t="s">
        <v>1275</v>
      </c>
    </row>
    <row r="273" spans="1:65" s="13" customFormat="1" ht="11.25">
      <c r="B273" s="184"/>
      <c r="D273" s="180" t="s">
        <v>196</v>
      </c>
      <c r="E273" s="185" t="s">
        <v>1</v>
      </c>
      <c r="F273" s="186" t="s">
        <v>1276</v>
      </c>
      <c r="H273" s="187">
        <v>9.6</v>
      </c>
      <c r="I273" s="188"/>
      <c r="L273" s="184"/>
      <c r="M273" s="189"/>
      <c r="N273" s="190"/>
      <c r="O273" s="190"/>
      <c r="P273" s="190"/>
      <c r="Q273" s="190"/>
      <c r="R273" s="190"/>
      <c r="S273" s="190"/>
      <c r="T273" s="191"/>
      <c r="AT273" s="185" t="s">
        <v>196</v>
      </c>
      <c r="AU273" s="185" t="s">
        <v>88</v>
      </c>
      <c r="AV273" s="13" t="s">
        <v>88</v>
      </c>
      <c r="AW273" s="13" t="s">
        <v>36</v>
      </c>
      <c r="AX273" s="13" t="s">
        <v>86</v>
      </c>
      <c r="AY273" s="185" t="s">
        <v>184</v>
      </c>
    </row>
    <row r="274" spans="1:65" s="2" customFormat="1" ht="24.2" customHeight="1">
      <c r="A274" s="33"/>
      <c r="B274" s="166"/>
      <c r="C274" s="167" t="s">
        <v>446</v>
      </c>
      <c r="D274" s="167" t="s">
        <v>187</v>
      </c>
      <c r="E274" s="168" t="s">
        <v>1082</v>
      </c>
      <c r="F274" s="169" t="s">
        <v>1083</v>
      </c>
      <c r="G274" s="170" t="s">
        <v>200</v>
      </c>
      <c r="H274" s="171">
        <v>49.92</v>
      </c>
      <c r="I274" s="172"/>
      <c r="J274" s="173">
        <f>ROUND(I274*H274,2)</f>
        <v>0</v>
      </c>
      <c r="K274" s="169" t="s">
        <v>925</v>
      </c>
      <c r="L274" s="34"/>
      <c r="M274" s="174" t="s">
        <v>1</v>
      </c>
      <c r="N274" s="175" t="s">
        <v>44</v>
      </c>
      <c r="O274" s="59"/>
      <c r="P274" s="176">
        <f>O274*H274</f>
        <v>0</v>
      </c>
      <c r="Q274" s="176">
        <v>0</v>
      </c>
      <c r="R274" s="176">
        <f>Q274*H274</f>
        <v>0</v>
      </c>
      <c r="S274" s="176">
        <v>0</v>
      </c>
      <c r="T274" s="177">
        <f>S274*H274</f>
        <v>0</v>
      </c>
      <c r="U274" s="33"/>
      <c r="V274" s="33"/>
      <c r="W274" s="33"/>
      <c r="X274" s="33"/>
      <c r="Y274" s="33"/>
      <c r="Z274" s="33"/>
      <c r="AA274" s="33"/>
      <c r="AB274" s="33"/>
      <c r="AC274" s="33"/>
      <c r="AD274" s="33"/>
      <c r="AE274" s="33"/>
      <c r="AR274" s="178" t="s">
        <v>274</v>
      </c>
      <c r="AT274" s="178" t="s">
        <v>187</v>
      </c>
      <c r="AU274" s="178" t="s">
        <v>88</v>
      </c>
      <c r="AY274" s="18" t="s">
        <v>184</v>
      </c>
      <c r="BE274" s="179">
        <f>IF(N274="základní",J274,0)</f>
        <v>0</v>
      </c>
      <c r="BF274" s="179">
        <f>IF(N274="snížená",J274,0)</f>
        <v>0</v>
      </c>
      <c r="BG274" s="179">
        <f>IF(N274="zákl. přenesená",J274,0)</f>
        <v>0</v>
      </c>
      <c r="BH274" s="179">
        <f>IF(N274="sníž. přenesená",J274,0)</f>
        <v>0</v>
      </c>
      <c r="BI274" s="179">
        <f>IF(N274="nulová",J274,0)</f>
        <v>0</v>
      </c>
      <c r="BJ274" s="18" t="s">
        <v>86</v>
      </c>
      <c r="BK274" s="179">
        <f>ROUND(I274*H274,2)</f>
        <v>0</v>
      </c>
      <c r="BL274" s="18" t="s">
        <v>274</v>
      </c>
      <c r="BM274" s="178" t="s">
        <v>1277</v>
      </c>
    </row>
    <row r="275" spans="1:65" s="13" customFormat="1" ht="11.25">
      <c r="B275" s="184"/>
      <c r="D275" s="180" t="s">
        <v>196</v>
      </c>
      <c r="E275" s="185" t="s">
        <v>1</v>
      </c>
      <c r="F275" s="186" t="s">
        <v>1278</v>
      </c>
      <c r="H275" s="187">
        <v>49.92</v>
      </c>
      <c r="I275" s="188"/>
      <c r="L275" s="184"/>
      <c r="M275" s="189"/>
      <c r="N275" s="190"/>
      <c r="O275" s="190"/>
      <c r="P275" s="190"/>
      <c r="Q275" s="190"/>
      <c r="R275" s="190"/>
      <c r="S275" s="190"/>
      <c r="T275" s="191"/>
      <c r="AT275" s="185" t="s">
        <v>196</v>
      </c>
      <c r="AU275" s="185" t="s">
        <v>88</v>
      </c>
      <c r="AV275" s="13" t="s">
        <v>88</v>
      </c>
      <c r="AW275" s="13" t="s">
        <v>36</v>
      </c>
      <c r="AX275" s="13" t="s">
        <v>86</v>
      </c>
      <c r="AY275" s="185" t="s">
        <v>184</v>
      </c>
    </row>
    <row r="276" spans="1:65" s="2" customFormat="1" ht="24.2" customHeight="1">
      <c r="A276" s="33"/>
      <c r="B276" s="166"/>
      <c r="C276" s="200" t="s">
        <v>451</v>
      </c>
      <c r="D276" s="200" t="s">
        <v>213</v>
      </c>
      <c r="E276" s="201" t="s">
        <v>1086</v>
      </c>
      <c r="F276" s="202" t="s">
        <v>1087</v>
      </c>
      <c r="G276" s="203" t="s">
        <v>200</v>
      </c>
      <c r="H276" s="204">
        <v>54.911999999999999</v>
      </c>
      <c r="I276" s="205"/>
      <c r="J276" s="206">
        <f>ROUND(I276*H276,2)</f>
        <v>0</v>
      </c>
      <c r="K276" s="202" t="s">
        <v>925</v>
      </c>
      <c r="L276" s="207"/>
      <c r="M276" s="208" t="s">
        <v>1</v>
      </c>
      <c r="N276" s="209" t="s">
        <v>44</v>
      </c>
      <c r="O276" s="59"/>
      <c r="P276" s="176">
        <f>O276*H276</f>
        <v>0</v>
      </c>
      <c r="Q276" s="176">
        <v>8.0000000000000004E-4</v>
      </c>
      <c r="R276" s="176">
        <f>Q276*H276</f>
        <v>4.3929599999999999E-2</v>
      </c>
      <c r="S276" s="176">
        <v>0</v>
      </c>
      <c r="T276" s="177">
        <f>S276*H276</f>
        <v>0</v>
      </c>
      <c r="U276" s="33"/>
      <c r="V276" s="33"/>
      <c r="W276" s="33"/>
      <c r="X276" s="33"/>
      <c r="Y276" s="33"/>
      <c r="Z276" s="33"/>
      <c r="AA276" s="33"/>
      <c r="AB276" s="33"/>
      <c r="AC276" s="33"/>
      <c r="AD276" s="33"/>
      <c r="AE276" s="33"/>
      <c r="AR276" s="178" t="s">
        <v>359</v>
      </c>
      <c r="AT276" s="178" t="s">
        <v>213</v>
      </c>
      <c r="AU276" s="178" t="s">
        <v>88</v>
      </c>
      <c r="AY276" s="18" t="s">
        <v>184</v>
      </c>
      <c r="BE276" s="179">
        <f>IF(N276="základní",J276,0)</f>
        <v>0</v>
      </c>
      <c r="BF276" s="179">
        <f>IF(N276="snížená",J276,0)</f>
        <v>0</v>
      </c>
      <c r="BG276" s="179">
        <f>IF(N276="zákl. přenesená",J276,0)</f>
        <v>0</v>
      </c>
      <c r="BH276" s="179">
        <f>IF(N276="sníž. přenesená",J276,0)</f>
        <v>0</v>
      </c>
      <c r="BI276" s="179">
        <f>IF(N276="nulová",J276,0)</f>
        <v>0</v>
      </c>
      <c r="BJ276" s="18" t="s">
        <v>86</v>
      </c>
      <c r="BK276" s="179">
        <f>ROUND(I276*H276,2)</f>
        <v>0</v>
      </c>
      <c r="BL276" s="18" t="s">
        <v>274</v>
      </c>
      <c r="BM276" s="178" t="s">
        <v>1279</v>
      </c>
    </row>
    <row r="277" spans="1:65" s="13" customFormat="1" ht="11.25">
      <c r="B277" s="184"/>
      <c r="D277" s="180" t="s">
        <v>196</v>
      </c>
      <c r="E277" s="185" t="s">
        <v>1</v>
      </c>
      <c r="F277" s="186" t="s">
        <v>1280</v>
      </c>
      <c r="H277" s="187">
        <v>54.911999999999999</v>
      </c>
      <c r="I277" s="188"/>
      <c r="L277" s="184"/>
      <c r="M277" s="189"/>
      <c r="N277" s="190"/>
      <c r="O277" s="190"/>
      <c r="P277" s="190"/>
      <c r="Q277" s="190"/>
      <c r="R277" s="190"/>
      <c r="S277" s="190"/>
      <c r="T277" s="191"/>
      <c r="AT277" s="185" t="s">
        <v>196</v>
      </c>
      <c r="AU277" s="185" t="s">
        <v>88</v>
      </c>
      <c r="AV277" s="13" t="s">
        <v>88</v>
      </c>
      <c r="AW277" s="13" t="s">
        <v>36</v>
      </c>
      <c r="AX277" s="13" t="s">
        <v>86</v>
      </c>
      <c r="AY277" s="185" t="s">
        <v>184</v>
      </c>
    </row>
    <row r="278" spans="1:65" s="2" customFormat="1" ht="24.2" customHeight="1">
      <c r="A278" s="33"/>
      <c r="B278" s="166"/>
      <c r="C278" s="167" t="s">
        <v>455</v>
      </c>
      <c r="D278" s="167" t="s">
        <v>187</v>
      </c>
      <c r="E278" s="168" t="s">
        <v>1281</v>
      </c>
      <c r="F278" s="169" t="s">
        <v>1282</v>
      </c>
      <c r="G278" s="170" t="s">
        <v>327</v>
      </c>
      <c r="H278" s="171">
        <v>12.2</v>
      </c>
      <c r="I278" s="172"/>
      <c r="J278" s="173">
        <f>ROUND(I278*H278,2)</f>
        <v>0</v>
      </c>
      <c r="K278" s="169" t="s">
        <v>925</v>
      </c>
      <c r="L278" s="34"/>
      <c r="M278" s="174" t="s">
        <v>1</v>
      </c>
      <c r="N278" s="175" t="s">
        <v>44</v>
      </c>
      <c r="O278" s="59"/>
      <c r="P278" s="176">
        <f>O278*H278</f>
        <v>0</v>
      </c>
      <c r="Q278" s="176">
        <v>1.1E-4</v>
      </c>
      <c r="R278" s="176">
        <f>Q278*H278</f>
        <v>1.3419999999999999E-3</v>
      </c>
      <c r="S278" s="176">
        <v>0</v>
      </c>
      <c r="T278" s="177">
        <f>S278*H278</f>
        <v>0</v>
      </c>
      <c r="U278" s="33"/>
      <c r="V278" s="33"/>
      <c r="W278" s="33"/>
      <c r="X278" s="33"/>
      <c r="Y278" s="33"/>
      <c r="Z278" s="33"/>
      <c r="AA278" s="33"/>
      <c r="AB278" s="33"/>
      <c r="AC278" s="33"/>
      <c r="AD278" s="33"/>
      <c r="AE278" s="33"/>
      <c r="AR278" s="178" t="s">
        <v>274</v>
      </c>
      <c r="AT278" s="178" t="s">
        <v>187</v>
      </c>
      <c r="AU278" s="178" t="s">
        <v>88</v>
      </c>
      <c r="AY278" s="18" t="s">
        <v>184</v>
      </c>
      <c r="BE278" s="179">
        <f>IF(N278="základní",J278,0)</f>
        <v>0</v>
      </c>
      <c r="BF278" s="179">
        <f>IF(N278="snížená",J278,0)</f>
        <v>0</v>
      </c>
      <c r="BG278" s="179">
        <f>IF(N278="zákl. přenesená",J278,0)</f>
        <v>0</v>
      </c>
      <c r="BH278" s="179">
        <f>IF(N278="sníž. přenesená",J278,0)</f>
        <v>0</v>
      </c>
      <c r="BI278" s="179">
        <f>IF(N278="nulová",J278,0)</f>
        <v>0</v>
      </c>
      <c r="BJ278" s="18" t="s">
        <v>86</v>
      </c>
      <c r="BK278" s="179">
        <f>ROUND(I278*H278,2)</f>
        <v>0</v>
      </c>
      <c r="BL278" s="18" t="s">
        <v>274</v>
      </c>
      <c r="BM278" s="178" t="s">
        <v>1283</v>
      </c>
    </row>
    <row r="279" spans="1:65" s="13" customFormat="1" ht="11.25">
      <c r="B279" s="184"/>
      <c r="D279" s="180" t="s">
        <v>196</v>
      </c>
      <c r="E279" s="185" t="s">
        <v>1</v>
      </c>
      <c r="F279" s="186" t="s">
        <v>1284</v>
      </c>
      <c r="H279" s="187">
        <v>12.2</v>
      </c>
      <c r="I279" s="188"/>
      <c r="L279" s="184"/>
      <c r="M279" s="189"/>
      <c r="N279" s="190"/>
      <c r="O279" s="190"/>
      <c r="P279" s="190"/>
      <c r="Q279" s="190"/>
      <c r="R279" s="190"/>
      <c r="S279" s="190"/>
      <c r="T279" s="191"/>
      <c r="AT279" s="185" t="s">
        <v>196</v>
      </c>
      <c r="AU279" s="185" t="s">
        <v>88</v>
      </c>
      <c r="AV279" s="13" t="s">
        <v>88</v>
      </c>
      <c r="AW279" s="13" t="s">
        <v>36</v>
      </c>
      <c r="AX279" s="13" t="s">
        <v>86</v>
      </c>
      <c r="AY279" s="185" t="s">
        <v>184</v>
      </c>
    </row>
    <row r="280" spans="1:65" s="2" customFormat="1" ht="14.45" customHeight="1">
      <c r="A280" s="33"/>
      <c r="B280" s="166"/>
      <c r="C280" s="200" t="s">
        <v>459</v>
      </c>
      <c r="D280" s="200" t="s">
        <v>213</v>
      </c>
      <c r="E280" s="201" t="s">
        <v>1285</v>
      </c>
      <c r="F280" s="202" t="s">
        <v>1</v>
      </c>
      <c r="G280" s="203" t="s">
        <v>327</v>
      </c>
      <c r="H280" s="204">
        <v>12.2</v>
      </c>
      <c r="I280" s="205"/>
      <c r="J280" s="206">
        <f>ROUND(I280*H280,2)</f>
        <v>0</v>
      </c>
      <c r="K280" s="202" t="s">
        <v>1</v>
      </c>
      <c r="L280" s="207"/>
      <c r="M280" s="208" t="s">
        <v>1</v>
      </c>
      <c r="N280" s="209" t="s">
        <v>44</v>
      </c>
      <c r="O280" s="59"/>
      <c r="P280" s="176">
        <f>O280*H280</f>
        <v>0</v>
      </c>
      <c r="Q280" s="176">
        <v>0</v>
      </c>
      <c r="R280" s="176">
        <f>Q280*H280</f>
        <v>0</v>
      </c>
      <c r="S280" s="176">
        <v>0</v>
      </c>
      <c r="T280" s="177">
        <f>S280*H280</f>
        <v>0</v>
      </c>
      <c r="U280" s="33"/>
      <c r="V280" s="33"/>
      <c r="W280" s="33"/>
      <c r="X280" s="33"/>
      <c r="Y280" s="33"/>
      <c r="Z280" s="33"/>
      <c r="AA280" s="33"/>
      <c r="AB280" s="33"/>
      <c r="AC280" s="33"/>
      <c r="AD280" s="33"/>
      <c r="AE280" s="33"/>
      <c r="AR280" s="178" t="s">
        <v>359</v>
      </c>
      <c r="AT280" s="178" t="s">
        <v>213</v>
      </c>
      <c r="AU280" s="178" t="s">
        <v>88</v>
      </c>
      <c r="AY280" s="18" t="s">
        <v>184</v>
      </c>
      <c r="BE280" s="179">
        <f>IF(N280="základní",J280,0)</f>
        <v>0</v>
      </c>
      <c r="BF280" s="179">
        <f>IF(N280="snížená",J280,0)</f>
        <v>0</v>
      </c>
      <c r="BG280" s="179">
        <f>IF(N280="zákl. přenesená",J280,0)</f>
        <v>0</v>
      </c>
      <c r="BH280" s="179">
        <f>IF(N280="sníž. přenesená",J280,0)</f>
        <v>0</v>
      </c>
      <c r="BI280" s="179">
        <f>IF(N280="nulová",J280,0)</f>
        <v>0</v>
      </c>
      <c r="BJ280" s="18" t="s">
        <v>86</v>
      </c>
      <c r="BK280" s="179">
        <f>ROUND(I280*H280,2)</f>
        <v>0</v>
      </c>
      <c r="BL280" s="18" t="s">
        <v>274</v>
      </c>
      <c r="BM280" s="178" t="s">
        <v>1286</v>
      </c>
    </row>
    <row r="281" spans="1:65" s="13" customFormat="1" ht="11.25">
      <c r="B281" s="184"/>
      <c r="D281" s="180" t="s">
        <v>196</v>
      </c>
      <c r="E281" s="185" t="s">
        <v>1</v>
      </c>
      <c r="F281" s="186" t="s">
        <v>1287</v>
      </c>
      <c r="H281" s="187">
        <v>12.2</v>
      </c>
      <c r="I281" s="188"/>
      <c r="L281" s="184"/>
      <c r="M281" s="189"/>
      <c r="N281" s="190"/>
      <c r="O281" s="190"/>
      <c r="P281" s="190"/>
      <c r="Q281" s="190"/>
      <c r="R281" s="190"/>
      <c r="S281" s="190"/>
      <c r="T281" s="191"/>
      <c r="AT281" s="185" t="s">
        <v>196</v>
      </c>
      <c r="AU281" s="185" t="s">
        <v>88</v>
      </c>
      <c r="AV281" s="13" t="s">
        <v>88</v>
      </c>
      <c r="AW281" s="13" t="s">
        <v>36</v>
      </c>
      <c r="AX281" s="13" t="s">
        <v>86</v>
      </c>
      <c r="AY281" s="185" t="s">
        <v>184</v>
      </c>
    </row>
    <row r="282" spans="1:65" s="12" customFormat="1" ht="25.9" customHeight="1">
      <c r="B282" s="153"/>
      <c r="D282" s="154" t="s">
        <v>78</v>
      </c>
      <c r="E282" s="155" t="s">
        <v>120</v>
      </c>
      <c r="F282" s="155" t="s">
        <v>896</v>
      </c>
      <c r="I282" s="156"/>
      <c r="J282" s="157">
        <f>BK282</f>
        <v>0</v>
      </c>
      <c r="L282" s="153"/>
      <c r="M282" s="158"/>
      <c r="N282" s="159"/>
      <c r="O282" s="159"/>
      <c r="P282" s="160">
        <f>P283+P287</f>
        <v>0</v>
      </c>
      <c r="Q282" s="159"/>
      <c r="R282" s="160">
        <f>R283+R287</f>
        <v>0</v>
      </c>
      <c r="S282" s="159"/>
      <c r="T282" s="161">
        <f>T283+T287</f>
        <v>0</v>
      </c>
      <c r="AR282" s="154" t="s">
        <v>185</v>
      </c>
      <c r="AT282" s="162" t="s">
        <v>78</v>
      </c>
      <c r="AU282" s="162" t="s">
        <v>79</v>
      </c>
      <c r="AY282" s="154" t="s">
        <v>184</v>
      </c>
      <c r="BK282" s="163">
        <f>BK283+BK287</f>
        <v>0</v>
      </c>
    </row>
    <row r="283" spans="1:65" s="12" customFormat="1" ht="22.9" customHeight="1">
      <c r="B283" s="153"/>
      <c r="D283" s="154" t="s">
        <v>78</v>
      </c>
      <c r="E283" s="164" t="s">
        <v>1092</v>
      </c>
      <c r="F283" s="164" t="s">
        <v>1093</v>
      </c>
      <c r="I283" s="156"/>
      <c r="J283" s="165">
        <f>BK283</f>
        <v>0</v>
      </c>
      <c r="L283" s="153"/>
      <c r="M283" s="158"/>
      <c r="N283" s="159"/>
      <c r="O283" s="159"/>
      <c r="P283" s="160">
        <f>SUM(P284:P286)</f>
        <v>0</v>
      </c>
      <c r="Q283" s="159"/>
      <c r="R283" s="160">
        <f>SUM(R284:R286)</f>
        <v>0</v>
      </c>
      <c r="S283" s="159"/>
      <c r="T283" s="161">
        <f>SUM(T284:T286)</f>
        <v>0</v>
      </c>
      <c r="AR283" s="154" t="s">
        <v>185</v>
      </c>
      <c r="AT283" s="162" t="s">
        <v>78</v>
      </c>
      <c r="AU283" s="162" t="s">
        <v>86</v>
      </c>
      <c r="AY283" s="154" t="s">
        <v>184</v>
      </c>
      <c r="BK283" s="163">
        <f>SUM(BK284:BK286)</f>
        <v>0</v>
      </c>
    </row>
    <row r="284" spans="1:65" s="2" customFormat="1" ht="14.45" customHeight="1">
      <c r="A284" s="33"/>
      <c r="B284" s="166"/>
      <c r="C284" s="167" t="s">
        <v>464</v>
      </c>
      <c r="D284" s="167" t="s">
        <v>187</v>
      </c>
      <c r="E284" s="168" t="s">
        <v>1094</v>
      </c>
      <c r="F284" s="169" t="s">
        <v>1095</v>
      </c>
      <c r="G284" s="170" t="s">
        <v>1096</v>
      </c>
      <c r="H284" s="171">
        <v>1</v>
      </c>
      <c r="I284" s="172"/>
      <c r="J284" s="173">
        <f>ROUND(I284*H284,2)</f>
        <v>0</v>
      </c>
      <c r="K284" s="169" t="s">
        <v>925</v>
      </c>
      <c r="L284" s="34"/>
      <c r="M284" s="174" t="s">
        <v>1</v>
      </c>
      <c r="N284" s="175" t="s">
        <v>44</v>
      </c>
      <c r="O284" s="59"/>
      <c r="P284" s="176">
        <f>O284*H284</f>
        <v>0</v>
      </c>
      <c r="Q284" s="176">
        <v>0</v>
      </c>
      <c r="R284" s="176">
        <f>Q284*H284</f>
        <v>0</v>
      </c>
      <c r="S284" s="176">
        <v>0</v>
      </c>
      <c r="T284" s="177">
        <f>S284*H284</f>
        <v>0</v>
      </c>
      <c r="U284" s="33"/>
      <c r="V284" s="33"/>
      <c r="W284" s="33"/>
      <c r="X284" s="33"/>
      <c r="Y284" s="33"/>
      <c r="Z284" s="33"/>
      <c r="AA284" s="33"/>
      <c r="AB284" s="33"/>
      <c r="AC284" s="33"/>
      <c r="AD284" s="33"/>
      <c r="AE284" s="33"/>
      <c r="AR284" s="178" t="s">
        <v>1097</v>
      </c>
      <c r="AT284" s="178" t="s">
        <v>187</v>
      </c>
      <c r="AU284" s="178" t="s">
        <v>88</v>
      </c>
      <c r="AY284" s="18" t="s">
        <v>184</v>
      </c>
      <c r="BE284" s="179">
        <f>IF(N284="základní",J284,0)</f>
        <v>0</v>
      </c>
      <c r="BF284" s="179">
        <f>IF(N284="snížená",J284,0)</f>
        <v>0</v>
      </c>
      <c r="BG284" s="179">
        <f>IF(N284="zákl. přenesená",J284,0)</f>
        <v>0</v>
      </c>
      <c r="BH284" s="179">
        <f>IF(N284="sníž. přenesená",J284,0)</f>
        <v>0</v>
      </c>
      <c r="BI284" s="179">
        <f>IF(N284="nulová",J284,0)</f>
        <v>0</v>
      </c>
      <c r="BJ284" s="18" t="s">
        <v>86</v>
      </c>
      <c r="BK284" s="179">
        <f>ROUND(I284*H284,2)</f>
        <v>0</v>
      </c>
      <c r="BL284" s="18" t="s">
        <v>1097</v>
      </c>
      <c r="BM284" s="178" t="s">
        <v>1288</v>
      </c>
    </row>
    <row r="285" spans="1:65" s="2" customFormat="1" ht="14.45" customHeight="1">
      <c r="A285" s="33"/>
      <c r="B285" s="166"/>
      <c r="C285" s="167" t="s">
        <v>468</v>
      </c>
      <c r="D285" s="167" t="s">
        <v>187</v>
      </c>
      <c r="E285" s="168" t="s">
        <v>1099</v>
      </c>
      <c r="F285" s="169" t="s">
        <v>1100</v>
      </c>
      <c r="G285" s="170" t="s">
        <v>1096</v>
      </c>
      <c r="H285" s="171">
        <v>1</v>
      </c>
      <c r="I285" s="172"/>
      <c r="J285" s="173">
        <f>ROUND(I285*H285,2)</f>
        <v>0</v>
      </c>
      <c r="K285" s="169" t="s">
        <v>925</v>
      </c>
      <c r="L285" s="34"/>
      <c r="M285" s="174" t="s">
        <v>1</v>
      </c>
      <c r="N285" s="175" t="s">
        <v>44</v>
      </c>
      <c r="O285" s="59"/>
      <c r="P285" s="176">
        <f>O285*H285</f>
        <v>0</v>
      </c>
      <c r="Q285" s="176">
        <v>0</v>
      </c>
      <c r="R285" s="176">
        <f>Q285*H285</f>
        <v>0</v>
      </c>
      <c r="S285" s="176">
        <v>0</v>
      </c>
      <c r="T285" s="177">
        <f>S285*H285</f>
        <v>0</v>
      </c>
      <c r="U285" s="33"/>
      <c r="V285" s="33"/>
      <c r="W285" s="33"/>
      <c r="X285" s="33"/>
      <c r="Y285" s="33"/>
      <c r="Z285" s="33"/>
      <c r="AA285" s="33"/>
      <c r="AB285" s="33"/>
      <c r="AC285" s="33"/>
      <c r="AD285" s="33"/>
      <c r="AE285" s="33"/>
      <c r="AR285" s="178" t="s">
        <v>1097</v>
      </c>
      <c r="AT285" s="178" t="s">
        <v>187</v>
      </c>
      <c r="AU285" s="178" t="s">
        <v>88</v>
      </c>
      <c r="AY285" s="18" t="s">
        <v>184</v>
      </c>
      <c r="BE285" s="179">
        <f>IF(N285="základní",J285,0)</f>
        <v>0</v>
      </c>
      <c r="BF285" s="179">
        <f>IF(N285="snížená",J285,0)</f>
        <v>0</v>
      </c>
      <c r="BG285" s="179">
        <f>IF(N285="zákl. přenesená",J285,0)</f>
        <v>0</v>
      </c>
      <c r="BH285" s="179">
        <f>IF(N285="sníž. přenesená",J285,0)</f>
        <v>0</v>
      </c>
      <c r="BI285" s="179">
        <f>IF(N285="nulová",J285,0)</f>
        <v>0</v>
      </c>
      <c r="BJ285" s="18" t="s">
        <v>86</v>
      </c>
      <c r="BK285" s="179">
        <f>ROUND(I285*H285,2)</f>
        <v>0</v>
      </c>
      <c r="BL285" s="18" t="s">
        <v>1097</v>
      </c>
      <c r="BM285" s="178" t="s">
        <v>1289</v>
      </c>
    </row>
    <row r="286" spans="1:65" s="2" customFormat="1" ht="14.45" customHeight="1">
      <c r="A286" s="33"/>
      <c r="B286" s="166"/>
      <c r="C286" s="167" t="s">
        <v>480</v>
      </c>
      <c r="D286" s="167" t="s">
        <v>187</v>
      </c>
      <c r="E286" s="168" t="s">
        <v>1102</v>
      </c>
      <c r="F286" s="169" t="s">
        <v>1103</v>
      </c>
      <c r="G286" s="170" t="s">
        <v>1096</v>
      </c>
      <c r="H286" s="171">
        <v>1</v>
      </c>
      <c r="I286" s="172"/>
      <c r="J286" s="173">
        <f>ROUND(I286*H286,2)</f>
        <v>0</v>
      </c>
      <c r="K286" s="169" t="s">
        <v>925</v>
      </c>
      <c r="L286" s="34"/>
      <c r="M286" s="174" t="s">
        <v>1</v>
      </c>
      <c r="N286" s="175" t="s">
        <v>44</v>
      </c>
      <c r="O286" s="59"/>
      <c r="P286" s="176">
        <f>O286*H286</f>
        <v>0</v>
      </c>
      <c r="Q286" s="176">
        <v>0</v>
      </c>
      <c r="R286" s="176">
        <f>Q286*H286</f>
        <v>0</v>
      </c>
      <c r="S286" s="176">
        <v>0</v>
      </c>
      <c r="T286" s="177">
        <f>S286*H286</f>
        <v>0</v>
      </c>
      <c r="U286" s="33"/>
      <c r="V286" s="33"/>
      <c r="W286" s="33"/>
      <c r="X286" s="33"/>
      <c r="Y286" s="33"/>
      <c r="Z286" s="33"/>
      <c r="AA286" s="33"/>
      <c r="AB286" s="33"/>
      <c r="AC286" s="33"/>
      <c r="AD286" s="33"/>
      <c r="AE286" s="33"/>
      <c r="AR286" s="178" t="s">
        <v>1097</v>
      </c>
      <c r="AT286" s="178" t="s">
        <v>187</v>
      </c>
      <c r="AU286" s="178" t="s">
        <v>88</v>
      </c>
      <c r="AY286" s="18" t="s">
        <v>184</v>
      </c>
      <c r="BE286" s="179">
        <f>IF(N286="základní",J286,0)</f>
        <v>0</v>
      </c>
      <c r="BF286" s="179">
        <f>IF(N286="snížená",J286,0)</f>
        <v>0</v>
      </c>
      <c r="BG286" s="179">
        <f>IF(N286="zákl. přenesená",J286,0)</f>
        <v>0</v>
      </c>
      <c r="BH286" s="179">
        <f>IF(N286="sníž. přenesená",J286,0)</f>
        <v>0</v>
      </c>
      <c r="BI286" s="179">
        <f>IF(N286="nulová",J286,0)</f>
        <v>0</v>
      </c>
      <c r="BJ286" s="18" t="s">
        <v>86</v>
      </c>
      <c r="BK286" s="179">
        <f>ROUND(I286*H286,2)</f>
        <v>0</v>
      </c>
      <c r="BL286" s="18" t="s">
        <v>1097</v>
      </c>
      <c r="BM286" s="178" t="s">
        <v>1290</v>
      </c>
    </row>
    <row r="287" spans="1:65" s="12" customFormat="1" ht="22.9" customHeight="1">
      <c r="B287" s="153"/>
      <c r="D287" s="154" t="s">
        <v>78</v>
      </c>
      <c r="E287" s="164" t="s">
        <v>1105</v>
      </c>
      <c r="F287" s="164" t="s">
        <v>1106</v>
      </c>
      <c r="I287" s="156"/>
      <c r="J287" s="165">
        <f>BK287</f>
        <v>0</v>
      </c>
      <c r="L287" s="153"/>
      <c r="M287" s="158"/>
      <c r="N287" s="159"/>
      <c r="O287" s="159"/>
      <c r="P287" s="160">
        <f>P288</f>
        <v>0</v>
      </c>
      <c r="Q287" s="159"/>
      <c r="R287" s="160">
        <f>R288</f>
        <v>0</v>
      </c>
      <c r="S287" s="159"/>
      <c r="T287" s="161">
        <f>T288</f>
        <v>0</v>
      </c>
      <c r="AR287" s="154" t="s">
        <v>185</v>
      </c>
      <c r="AT287" s="162" t="s">
        <v>78</v>
      </c>
      <c r="AU287" s="162" t="s">
        <v>86</v>
      </c>
      <c r="AY287" s="154" t="s">
        <v>184</v>
      </c>
      <c r="BK287" s="163">
        <f>BK288</f>
        <v>0</v>
      </c>
    </row>
    <row r="288" spans="1:65" s="2" customFormat="1" ht="14.45" customHeight="1">
      <c r="A288" s="33"/>
      <c r="B288" s="166"/>
      <c r="C288" s="167" t="s">
        <v>485</v>
      </c>
      <c r="D288" s="167" t="s">
        <v>187</v>
      </c>
      <c r="E288" s="168" t="s">
        <v>1107</v>
      </c>
      <c r="F288" s="169" t="s">
        <v>1106</v>
      </c>
      <c r="G288" s="170" t="s">
        <v>1096</v>
      </c>
      <c r="H288" s="171">
        <v>1</v>
      </c>
      <c r="I288" s="172"/>
      <c r="J288" s="173">
        <f>ROUND(I288*H288,2)</f>
        <v>0</v>
      </c>
      <c r="K288" s="169" t="s">
        <v>925</v>
      </c>
      <c r="L288" s="34"/>
      <c r="M288" s="233" t="s">
        <v>1</v>
      </c>
      <c r="N288" s="234" t="s">
        <v>44</v>
      </c>
      <c r="O288" s="223"/>
      <c r="P288" s="235">
        <f>O288*H288</f>
        <v>0</v>
      </c>
      <c r="Q288" s="235">
        <v>0</v>
      </c>
      <c r="R288" s="235">
        <f>Q288*H288</f>
        <v>0</v>
      </c>
      <c r="S288" s="235">
        <v>0</v>
      </c>
      <c r="T288" s="236">
        <f>S288*H288</f>
        <v>0</v>
      </c>
      <c r="U288" s="33"/>
      <c r="V288" s="33"/>
      <c r="W288" s="33"/>
      <c r="X288" s="33"/>
      <c r="Y288" s="33"/>
      <c r="Z288" s="33"/>
      <c r="AA288" s="33"/>
      <c r="AB288" s="33"/>
      <c r="AC288" s="33"/>
      <c r="AD288" s="33"/>
      <c r="AE288" s="33"/>
      <c r="AR288" s="178" t="s">
        <v>1097</v>
      </c>
      <c r="AT288" s="178" t="s">
        <v>187</v>
      </c>
      <c r="AU288" s="178" t="s">
        <v>88</v>
      </c>
      <c r="AY288" s="18" t="s">
        <v>184</v>
      </c>
      <c r="BE288" s="179">
        <f>IF(N288="základní",J288,0)</f>
        <v>0</v>
      </c>
      <c r="BF288" s="179">
        <f>IF(N288="snížená",J288,0)</f>
        <v>0</v>
      </c>
      <c r="BG288" s="179">
        <f>IF(N288="zákl. přenesená",J288,0)</f>
        <v>0</v>
      </c>
      <c r="BH288" s="179">
        <f>IF(N288="sníž. přenesená",J288,0)</f>
        <v>0</v>
      </c>
      <c r="BI288" s="179">
        <f>IF(N288="nulová",J288,0)</f>
        <v>0</v>
      </c>
      <c r="BJ288" s="18" t="s">
        <v>86</v>
      </c>
      <c r="BK288" s="179">
        <f>ROUND(I288*H288,2)</f>
        <v>0</v>
      </c>
      <c r="BL288" s="18" t="s">
        <v>1097</v>
      </c>
      <c r="BM288" s="178" t="s">
        <v>1291</v>
      </c>
    </row>
    <row r="289" spans="1:31" s="2" customFormat="1" ht="6.95" customHeight="1">
      <c r="A289" s="33"/>
      <c r="B289" s="48"/>
      <c r="C289" s="49"/>
      <c r="D289" s="49"/>
      <c r="E289" s="49"/>
      <c r="F289" s="49"/>
      <c r="G289" s="49"/>
      <c r="H289" s="49"/>
      <c r="I289" s="126"/>
      <c r="J289" s="49"/>
      <c r="K289" s="49"/>
      <c r="L289" s="34"/>
      <c r="M289" s="33"/>
      <c r="O289" s="33"/>
      <c r="P289" s="33"/>
      <c r="Q289" s="33"/>
      <c r="R289" s="33"/>
      <c r="S289" s="33"/>
      <c r="T289" s="33"/>
      <c r="U289" s="33"/>
      <c r="V289" s="33"/>
      <c r="W289" s="33"/>
      <c r="X289" s="33"/>
      <c r="Y289" s="33"/>
      <c r="Z289" s="33"/>
      <c r="AA289" s="33"/>
      <c r="AB289" s="33"/>
      <c r="AC289" s="33"/>
      <c r="AD289" s="33"/>
      <c r="AE289" s="33"/>
    </row>
  </sheetData>
  <autoFilter ref="C138:K288"/>
  <mergeCells count="15">
    <mergeCell ref="E125:H125"/>
    <mergeCell ref="E129:H129"/>
    <mergeCell ref="E127:H127"/>
    <mergeCell ref="E131:H131"/>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0"/>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109</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158</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908</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1292</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ROUND(J137,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ROUND((SUM(BE137:BE219)),  2)</f>
        <v>0</v>
      </c>
      <c r="G37" s="33"/>
      <c r="H37" s="33"/>
      <c r="I37" s="113">
        <v>0.21</v>
      </c>
      <c r="J37" s="112">
        <f>ROUND(((SUM(BE137:BE219))*I37),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ROUND((SUM(BF137:BF219)),  2)</f>
        <v>0</v>
      </c>
      <c r="G38" s="33"/>
      <c r="H38" s="33"/>
      <c r="I38" s="113">
        <v>0.15</v>
      </c>
      <c r="J38" s="112">
        <f>ROUND(((SUM(BF137:BF219))*I38),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ROUND((SUM(BG137:BG219)),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ROUND((SUM(BH137:BH219)),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ROUND((SUM(BI137:BI219)),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158</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908</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01.03.03 - Most v km 80,924</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J137</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J138</f>
        <v>0</v>
      </c>
      <c r="L101" s="132"/>
    </row>
    <row r="102" spans="1:47" s="10" customFormat="1" ht="19.899999999999999" hidden="1" customHeight="1">
      <c r="B102" s="137"/>
      <c r="D102" s="138" t="s">
        <v>911</v>
      </c>
      <c r="E102" s="139"/>
      <c r="F102" s="139"/>
      <c r="G102" s="139"/>
      <c r="H102" s="139"/>
      <c r="I102" s="140"/>
      <c r="J102" s="141">
        <f>J139</f>
        <v>0</v>
      </c>
      <c r="L102" s="137"/>
    </row>
    <row r="103" spans="1:47" s="10" customFormat="1" ht="19.899999999999999" hidden="1" customHeight="1">
      <c r="B103" s="137"/>
      <c r="D103" s="138" t="s">
        <v>913</v>
      </c>
      <c r="E103" s="139"/>
      <c r="F103" s="139"/>
      <c r="G103" s="139"/>
      <c r="H103" s="139"/>
      <c r="I103" s="140"/>
      <c r="J103" s="141">
        <f>J147</f>
        <v>0</v>
      </c>
      <c r="L103" s="137"/>
    </row>
    <row r="104" spans="1:47" s="10" customFormat="1" ht="19.899999999999999" hidden="1" customHeight="1">
      <c r="B104" s="137"/>
      <c r="D104" s="138" t="s">
        <v>914</v>
      </c>
      <c r="E104" s="139"/>
      <c r="F104" s="139"/>
      <c r="G104" s="139"/>
      <c r="H104" s="139"/>
      <c r="I104" s="140"/>
      <c r="J104" s="141">
        <f>J149</f>
        <v>0</v>
      </c>
      <c r="L104" s="137"/>
    </row>
    <row r="105" spans="1:47" s="10" customFormat="1" ht="19.899999999999999" hidden="1" customHeight="1">
      <c r="B105" s="137"/>
      <c r="D105" s="138" t="s">
        <v>915</v>
      </c>
      <c r="E105" s="139"/>
      <c r="F105" s="139"/>
      <c r="G105" s="139"/>
      <c r="H105" s="139"/>
      <c r="I105" s="140"/>
      <c r="J105" s="141">
        <f>J154</f>
        <v>0</v>
      </c>
      <c r="L105" s="137"/>
    </row>
    <row r="106" spans="1:47" s="10" customFormat="1" ht="19.899999999999999" hidden="1" customHeight="1">
      <c r="B106" s="137"/>
      <c r="D106" s="138" t="s">
        <v>916</v>
      </c>
      <c r="E106" s="139"/>
      <c r="F106" s="139"/>
      <c r="G106" s="139"/>
      <c r="H106" s="139"/>
      <c r="I106" s="140"/>
      <c r="J106" s="141">
        <f>J200</f>
        <v>0</v>
      </c>
      <c r="L106" s="137"/>
    </row>
    <row r="107" spans="1:47" s="10" customFormat="1" ht="19.899999999999999" hidden="1" customHeight="1">
      <c r="B107" s="137"/>
      <c r="D107" s="138" t="s">
        <v>917</v>
      </c>
      <c r="E107" s="139"/>
      <c r="F107" s="139"/>
      <c r="G107" s="139"/>
      <c r="H107" s="139"/>
      <c r="I107" s="140"/>
      <c r="J107" s="141">
        <f>J203</f>
        <v>0</v>
      </c>
      <c r="L107" s="137"/>
    </row>
    <row r="108" spans="1:47" s="9" customFormat="1" ht="24.95" hidden="1" customHeight="1">
      <c r="B108" s="132"/>
      <c r="D108" s="133" t="s">
        <v>918</v>
      </c>
      <c r="E108" s="134"/>
      <c r="F108" s="134"/>
      <c r="G108" s="134"/>
      <c r="H108" s="134"/>
      <c r="I108" s="135"/>
      <c r="J108" s="136">
        <f>J205</f>
        <v>0</v>
      </c>
      <c r="L108" s="132"/>
    </row>
    <row r="109" spans="1:47" s="10" customFormat="1" ht="19.899999999999999" hidden="1" customHeight="1">
      <c r="B109" s="137"/>
      <c r="D109" s="138" t="s">
        <v>919</v>
      </c>
      <c r="E109" s="139"/>
      <c r="F109" s="139"/>
      <c r="G109" s="139"/>
      <c r="H109" s="139"/>
      <c r="I109" s="140"/>
      <c r="J109" s="141">
        <f>J206</f>
        <v>0</v>
      </c>
      <c r="L109" s="137"/>
    </row>
    <row r="110" spans="1:47" s="9" customFormat="1" ht="24.95" hidden="1" customHeight="1">
      <c r="B110" s="132"/>
      <c r="D110" s="133" t="s">
        <v>1293</v>
      </c>
      <c r="E110" s="134"/>
      <c r="F110" s="134"/>
      <c r="G110" s="134"/>
      <c r="H110" s="134"/>
      <c r="I110" s="135"/>
      <c r="J110" s="136">
        <f>J213</f>
        <v>0</v>
      </c>
      <c r="L110" s="132"/>
    </row>
    <row r="111" spans="1:47" s="10" customFormat="1" ht="19.899999999999999" hidden="1" customHeight="1">
      <c r="B111" s="137"/>
      <c r="D111" s="138" t="s">
        <v>1294</v>
      </c>
      <c r="E111" s="139"/>
      <c r="F111" s="139"/>
      <c r="G111" s="139"/>
      <c r="H111" s="139"/>
      <c r="I111" s="140"/>
      <c r="J111" s="141">
        <f>J214</f>
        <v>0</v>
      </c>
      <c r="L111" s="137"/>
    </row>
    <row r="112" spans="1:47" s="9" customFormat="1" ht="24.95" hidden="1" customHeight="1">
      <c r="B112" s="132"/>
      <c r="D112" s="133" t="s">
        <v>674</v>
      </c>
      <c r="E112" s="134"/>
      <c r="F112" s="134"/>
      <c r="G112" s="134"/>
      <c r="H112" s="134"/>
      <c r="I112" s="135"/>
      <c r="J112" s="136">
        <f>J217</f>
        <v>0</v>
      </c>
      <c r="L112" s="132"/>
    </row>
    <row r="113" spans="1:31" s="10" customFormat="1" ht="19.899999999999999" hidden="1" customHeight="1">
      <c r="B113" s="137"/>
      <c r="D113" s="138" t="s">
        <v>921</v>
      </c>
      <c r="E113" s="139"/>
      <c r="F113" s="139"/>
      <c r="G113" s="139"/>
      <c r="H113" s="139"/>
      <c r="I113" s="140"/>
      <c r="J113" s="141">
        <f>J218</f>
        <v>0</v>
      </c>
      <c r="L113" s="137"/>
    </row>
    <row r="114" spans="1:31" s="2" customFormat="1" ht="21.75" hidden="1"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26"/>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27"/>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169</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84" t="str">
        <f>E7</f>
        <v>Oprava trati v úseku Nedvědice - Tišnov - bez materuálu SŽ</v>
      </c>
      <c r="F123" s="285"/>
      <c r="G123" s="285"/>
      <c r="H123" s="285"/>
      <c r="I123" s="102"/>
      <c r="J123" s="33"/>
      <c r="K123" s="33"/>
      <c r="L123" s="43"/>
      <c r="S123" s="33"/>
      <c r="T123" s="33"/>
      <c r="U123" s="33"/>
      <c r="V123" s="33"/>
      <c r="W123" s="33"/>
      <c r="X123" s="33"/>
      <c r="Y123" s="33"/>
      <c r="Z123" s="33"/>
      <c r="AA123" s="33"/>
      <c r="AB123" s="33"/>
      <c r="AC123" s="33"/>
      <c r="AD123" s="33"/>
      <c r="AE123" s="33"/>
    </row>
    <row r="124" spans="1:31" s="1" customFormat="1" ht="12" customHeight="1">
      <c r="B124" s="21"/>
      <c r="C124" s="28" t="s">
        <v>157</v>
      </c>
      <c r="I124" s="99"/>
      <c r="L124" s="21"/>
    </row>
    <row r="125" spans="1:31" s="1" customFormat="1" ht="16.5" customHeight="1">
      <c r="B125" s="21"/>
      <c r="E125" s="284" t="s">
        <v>158</v>
      </c>
      <c r="F125" s="268"/>
      <c r="G125" s="268"/>
      <c r="H125" s="268"/>
      <c r="I125" s="99"/>
      <c r="L125" s="21"/>
    </row>
    <row r="126" spans="1:31" s="1" customFormat="1" ht="12" customHeight="1">
      <c r="B126" s="21"/>
      <c r="C126" s="28" t="s">
        <v>159</v>
      </c>
      <c r="I126" s="99"/>
      <c r="L126" s="21"/>
    </row>
    <row r="127" spans="1:31" s="2" customFormat="1" ht="16.5" customHeight="1">
      <c r="A127" s="33"/>
      <c r="B127" s="34"/>
      <c r="C127" s="33"/>
      <c r="D127" s="33"/>
      <c r="E127" s="288" t="s">
        <v>908</v>
      </c>
      <c r="F127" s="286"/>
      <c r="G127" s="286"/>
      <c r="H127" s="286"/>
      <c r="I127" s="102"/>
      <c r="J127" s="33"/>
      <c r="K127" s="33"/>
      <c r="L127" s="43"/>
      <c r="S127" s="33"/>
      <c r="T127" s="33"/>
      <c r="U127" s="33"/>
      <c r="V127" s="33"/>
      <c r="W127" s="33"/>
      <c r="X127" s="33"/>
      <c r="Y127" s="33"/>
      <c r="Z127" s="33"/>
      <c r="AA127" s="33"/>
      <c r="AB127" s="33"/>
      <c r="AC127" s="33"/>
      <c r="AD127" s="33"/>
      <c r="AE127" s="33"/>
    </row>
    <row r="128" spans="1:31" s="2" customFormat="1" ht="12" customHeight="1">
      <c r="A128" s="33"/>
      <c r="B128" s="34"/>
      <c r="C128" s="28" t="s">
        <v>909</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6.5" customHeight="1">
      <c r="A129" s="33"/>
      <c r="B129" s="34"/>
      <c r="C129" s="33"/>
      <c r="D129" s="33"/>
      <c r="E129" s="240" t="str">
        <f>E13</f>
        <v>SO 01.03.03 - Most v km 80,924</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20</v>
      </c>
      <c r="D131" s="33"/>
      <c r="E131" s="33"/>
      <c r="F131" s="26" t="str">
        <f>F16</f>
        <v>Nedvědice - Tišnov</v>
      </c>
      <c r="G131" s="33"/>
      <c r="H131" s="33"/>
      <c r="I131" s="103" t="s">
        <v>22</v>
      </c>
      <c r="J131" s="56" t="str">
        <f>IF(J16="","",J16)</f>
        <v>24. 6. 2020</v>
      </c>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25.7" customHeight="1">
      <c r="A133" s="33"/>
      <c r="B133" s="34"/>
      <c r="C133" s="28" t="s">
        <v>24</v>
      </c>
      <c r="D133" s="33"/>
      <c r="E133" s="33"/>
      <c r="F133" s="26" t="str">
        <f>E19</f>
        <v>Správa železnic, státní organizace</v>
      </c>
      <c r="G133" s="33"/>
      <c r="H133" s="33"/>
      <c r="I133" s="103" t="s">
        <v>32</v>
      </c>
      <c r="J133" s="31" t="str">
        <f>E25</f>
        <v>DMC Havlíčkův Brod, s.r.o.</v>
      </c>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30</v>
      </c>
      <c r="D134" s="33"/>
      <c r="E134" s="33"/>
      <c r="F134" s="26" t="str">
        <f>IF(E22="","",E22)</f>
        <v>Vyplň údaj</v>
      </c>
      <c r="G134" s="33"/>
      <c r="H134" s="33"/>
      <c r="I134" s="103" t="s">
        <v>37</v>
      </c>
      <c r="J134" s="31" t="str">
        <f>E28</f>
        <v>DMC Havlíčkův Brod, s.r.o.</v>
      </c>
      <c r="K134" s="33"/>
      <c r="L134" s="43"/>
      <c r="S134" s="33"/>
      <c r="T134" s="33"/>
      <c r="U134" s="33"/>
      <c r="V134" s="33"/>
      <c r="W134" s="33"/>
      <c r="X134" s="33"/>
      <c r="Y134" s="33"/>
      <c r="Z134" s="33"/>
      <c r="AA134" s="33"/>
      <c r="AB134" s="33"/>
      <c r="AC134" s="33"/>
      <c r="AD134" s="33"/>
      <c r="AE134" s="33"/>
    </row>
    <row r="135" spans="1:65" s="2" customFormat="1" ht="10.35" customHeight="1">
      <c r="A135" s="33"/>
      <c r="B135" s="34"/>
      <c r="C135" s="33"/>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5" s="11" customFormat="1" ht="29.25" customHeight="1">
      <c r="A136" s="142"/>
      <c r="B136" s="143"/>
      <c r="C136" s="144" t="s">
        <v>170</v>
      </c>
      <c r="D136" s="145" t="s">
        <v>64</v>
      </c>
      <c r="E136" s="145" t="s">
        <v>60</v>
      </c>
      <c r="F136" s="145" t="s">
        <v>61</v>
      </c>
      <c r="G136" s="145" t="s">
        <v>171</v>
      </c>
      <c r="H136" s="145" t="s">
        <v>172</v>
      </c>
      <c r="I136" s="146" t="s">
        <v>173</v>
      </c>
      <c r="J136" s="145" t="s">
        <v>163</v>
      </c>
      <c r="K136" s="147" t="s">
        <v>174</v>
      </c>
      <c r="L136" s="148"/>
      <c r="M136" s="63" t="s">
        <v>1</v>
      </c>
      <c r="N136" s="64" t="s">
        <v>43</v>
      </c>
      <c r="O136" s="64" t="s">
        <v>175</v>
      </c>
      <c r="P136" s="64" t="s">
        <v>176</v>
      </c>
      <c r="Q136" s="64" t="s">
        <v>177</v>
      </c>
      <c r="R136" s="64" t="s">
        <v>178</v>
      </c>
      <c r="S136" s="64" t="s">
        <v>179</v>
      </c>
      <c r="T136" s="65" t="s">
        <v>180</v>
      </c>
      <c r="U136" s="142"/>
      <c r="V136" s="142"/>
      <c r="W136" s="142"/>
      <c r="X136" s="142"/>
      <c r="Y136" s="142"/>
      <c r="Z136" s="142"/>
      <c r="AA136" s="142"/>
      <c r="AB136" s="142"/>
      <c r="AC136" s="142"/>
      <c r="AD136" s="142"/>
      <c r="AE136" s="142"/>
    </row>
    <row r="137" spans="1:65" s="2" customFormat="1" ht="22.9" customHeight="1">
      <c r="A137" s="33"/>
      <c r="B137" s="34"/>
      <c r="C137" s="70" t="s">
        <v>181</v>
      </c>
      <c r="D137" s="33"/>
      <c r="E137" s="33"/>
      <c r="F137" s="33"/>
      <c r="G137" s="33"/>
      <c r="H137" s="33"/>
      <c r="I137" s="102"/>
      <c r="J137" s="149">
        <f>BK137</f>
        <v>0</v>
      </c>
      <c r="K137" s="33"/>
      <c r="L137" s="34"/>
      <c r="M137" s="66"/>
      <c r="N137" s="57"/>
      <c r="O137" s="67"/>
      <c r="P137" s="150">
        <f>P138+P205+P213+P217</f>
        <v>0</v>
      </c>
      <c r="Q137" s="67"/>
      <c r="R137" s="150">
        <f>R138+R205+R213+R217</f>
        <v>41.411229280000008</v>
      </c>
      <c r="S137" s="67"/>
      <c r="T137" s="151">
        <f>T138+T205+T213+T217</f>
        <v>1.1999999999999999E-3</v>
      </c>
      <c r="U137" s="33"/>
      <c r="V137" s="33"/>
      <c r="W137" s="33"/>
      <c r="X137" s="33"/>
      <c r="Y137" s="33"/>
      <c r="Z137" s="33"/>
      <c r="AA137" s="33"/>
      <c r="AB137" s="33"/>
      <c r="AC137" s="33"/>
      <c r="AD137" s="33"/>
      <c r="AE137" s="33"/>
      <c r="AT137" s="18" t="s">
        <v>78</v>
      </c>
      <c r="AU137" s="18" t="s">
        <v>165</v>
      </c>
      <c r="BK137" s="152">
        <f>BK138+BK205+BK213+BK217</f>
        <v>0</v>
      </c>
    </row>
    <row r="138" spans="1:65" s="12" customFormat="1" ht="25.9" customHeight="1">
      <c r="B138" s="153"/>
      <c r="D138" s="154" t="s">
        <v>78</v>
      </c>
      <c r="E138" s="155" t="s">
        <v>182</v>
      </c>
      <c r="F138" s="155" t="s">
        <v>183</v>
      </c>
      <c r="I138" s="156"/>
      <c r="J138" s="157">
        <f>BK138</f>
        <v>0</v>
      </c>
      <c r="L138" s="153"/>
      <c r="M138" s="158"/>
      <c r="N138" s="159"/>
      <c r="O138" s="159"/>
      <c r="P138" s="160">
        <f>P139+P147+P149+P154+P200+P203</f>
        <v>0</v>
      </c>
      <c r="Q138" s="159"/>
      <c r="R138" s="160">
        <f>R139+R147+R149+R154+R200+R203</f>
        <v>41.249889280000005</v>
      </c>
      <c r="S138" s="159"/>
      <c r="T138" s="161">
        <f>T139+T147+T149+T154+T200+T203</f>
        <v>1.1999999999999999E-3</v>
      </c>
      <c r="AR138" s="154" t="s">
        <v>86</v>
      </c>
      <c r="AT138" s="162" t="s">
        <v>78</v>
      </c>
      <c r="AU138" s="162" t="s">
        <v>79</v>
      </c>
      <c r="AY138" s="154" t="s">
        <v>184</v>
      </c>
      <c r="BK138" s="163">
        <f>BK139+BK147+BK149+BK154+BK200+BK203</f>
        <v>0</v>
      </c>
    </row>
    <row r="139" spans="1:65" s="12" customFormat="1" ht="22.9" customHeight="1">
      <c r="B139" s="153"/>
      <c r="D139" s="154" t="s">
        <v>78</v>
      </c>
      <c r="E139" s="164" t="s">
        <v>86</v>
      </c>
      <c r="F139" s="164" t="s">
        <v>922</v>
      </c>
      <c r="I139" s="156"/>
      <c r="J139" s="165">
        <f>BK139</f>
        <v>0</v>
      </c>
      <c r="L139" s="153"/>
      <c r="M139" s="158"/>
      <c r="N139" s="159"/>
      <c r="O139" s="159"/>
      <c r="P139" s="160">
        <f>SUM(P140:P146)</f>
        <v>0</v>
      </c>
      <c r="Q139" s="159"/>
      <c r="R139" s="160">
        <f>SUM(R140:R146)</f>
        <v>0</v>
      </c>
      <c r="S139" s="159"/>
      <c r="T139" s="161">
        <f>SUM(T140:T146)</f>
        <v>0</v>
      </c>
      <c r="AR139" s="154" t="s">
        <v>86</v>
      </c>
      <c r="AT139" s="162" t="s">
        <v>78</v>
      </c>
      <c r="AU139" s="162" t="s">
        <v>86</v>
      </c>
      <c r="AY139" s="154" t="s">
        <v>184</v>
      </c>
      <c r="BK139" s="163">
        <f>SUM(BK140:BK146)</f>
        <v>0</v>
      </c>
    </row>
    <row r="140" spans="1:65" s="2" customFormat="1" ht="24.2" customHeight="1">
      <c r="A140" s="33"/>
      <c r="B140" s="166"/>
      <c r="C140" s="167" t="s">
        <v>86</v>
      </c>
      <c r="D140" s="167" t="s">
        <v>187</v>
      </c>
      <c r="E140" s="168" t="s">
        <v>1295</v>
      </c>
      <c r="F140" s="169" t="s">
        <v>1296</v>
      </c>
      <c r="G140" s="170" t="s">
        <v>228</v>
      </c>
      <c r="H140" s="171">
        <v>14.64</v>
      </c>
      <c r="I140" s="172"/>
      <c r="J140" s="173">
        <f>ROUND(I140*H140,2)</f>
        <v>0</v>
      </c>
      <c r="K140" s="169" t="s">
        <v>925</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1297</v>
      </c>
    </row>
    <row r="141" spans="1:65" s="13" customFormat="1" ht="11.25">
      <c r="B141" s="184"/>
      <c r="D141" s="180" t="s">
        <v>196</v>
      </c>
      <c r="E141" s="185" t="s">
        <v>1</v>
      </c>
      <c r="F141" s="186" t="s">
        <v>1298</v>
      </c>
      <c r="H141" s="187">
        <v>14.64</v>
      </c>
      <c r="I141" s="188"/>
      <c r="L141" s="184"/>
      <c r="M141" s="189"/>
      <c r="N141" s="190"/>
      <c r="O141" s="190"/>
      <c r="P141" s="190"/>
      <c r="Q141" s="190"/>
      <c r="R141" s="190"/>
      <c r="S141" s="190"/>
      <c r="T141" s="191"/>
      <c r="AT141" s="185" t="s">
        <v>196</v>
      </c>
      <c r="AU141" s="185" t="s">
        <v>88</v>
      </c>
      <c r="AV141" s="13" t="s">
        <v>88</v>
      </c>
      <c r="AW141" s="13" t="s">
        <v>36</v>
      </c>
      <c r="AX141" s="13" t="s">
        <v>86</v>
      </c>
      <c r="AY141" s="185" t="s">
        <v>184</v>
      </c>
    </row>
    <row r="142" spans="1:65" s="2" customFormat="1" ht="24.2" customHeight="1">
      <c r="A142" s="33"/>
      <c r="B142" s="166"/>
      <c r="C142" s="167" t="s">
        <v>88</v>
      </c>
      <c r="D142" s="167" t="s">
        <v>187</v>
      </c>
      <c r="E142" s="168" t="s">
        <v>935</v>
      </c>
      <c r="F142" s="169" t="s">
        <v>936</v>
      </c>
      <c r="G142" s="170" t="s">
        <v>228</v>
      </c>
      <c r="H142" s="171">
        <v>14.46</v>
      </c>
      <c r="I142" s="172"/>
      <c r="J142" s="173">
        <f>ROUND(I142*H142,2)</f>
        <v>0</v>
      </c>
      <c r="K142" s="169" t="s">
        <v>925</v>
      </c>
      <c r="L142" s="34"/>
      <c r="M142" s="174" t="s">
        <v>1</v>
      </c>
      <c r="N142" s="175" t="s">
        <v>44</v>
      </c>
      <c r="O142" s="59"/>
      <c r="P142" s="176">
        <f>O142*H142</f>
        <v>0</v>
      </c>
      <c r="Q142" s="176">
        <v>0</v>
      </c>
      <c r="R142" s="176">
        <f>Q142*H142</f>
        <v>0</v>
      </c>
      <c r="S142" s="176">
        <v>0</v>
      </c>
      <c r="T142" s="177">
        <f>S142*H142</f>
        <v>0</v>
      </c>
      <c r="U142" s="33"/>
      <c r="V142" s="33"/>
      <c r="W142" s="33"/>
      <c r="X142" s="33"/>
      <c r="Y142" s="33"/>
      <c r="Z142" s="33"/>
      <c r="AA142" s="33"/>
      <c r="AB142" s="33"/>
      <c r="AC142" s="33"/>
      <c r="AD142" s="33"/>
      <c r="AE142" s="33"/>
      <c r="AR142" s="178" t="s">
        <v>192</v>
      </c>
      <c r="AT142" s="178" t="s">
        <v>187</v>
      </c>
      <c r="AU142" s="178" t="s">
        <v>88</v>
      </c>
      <c r="AY142" s="18" t="s">
        <v>184</v>
      </c>
      <c r="BE142" s="179">
        <f>IF(N142="základní",J142,0)</f>
        <v>0</v>
      </c>
      <c r="BF142" s="179">
        <f>IF(N142="snížená",J142,0)</f>
        <v>0</v>
      </c>
      <c r="BG142" s="179">
        <f>IF(N142="zákl. přenesená",J142,0)</f>
        <v>0</v>
      </c>
      <c r="BH142" s="179">
        <f>IF(N142="sníž. přenesená",J142,0)</f>
        <v>0</v>
      </c>
      <c r="BI142" s="179">
        <f>IF(N142="nulová",J142,0)</f>
        <v>0</v>
      </c>
      <c r="BJ142" s="18" t="s">
        <v>86</v>
      </c>
      <c r="BK142" s="179">
        <f>ROUND(I142*H142,2)</f>
        <v>0</v>
      </c>
      <c r="BL142" s="18" t="s">
        <v>192</v>
      </c>
      <c r="BM142" s="178" t="s">
        <v>1299</v>
      </c>
    </row>
    <row r="143" spans="1:65" s="2" customFormat="1" ht="37.9" customHeight="1">
      <c r="A143" s="33"/>
      <c r="B143" s="166"/>
      <c r="C143" s="167" t="s">
        <v>102</v>
      </c>
      <c r="D143" s="167" t="s">
        <v>187</v>
      </c>
      <c r="E143" s="168" t="s">
        <v>939</v>
      </c>
      <c r="F143" s="169" t="s">
        <v>940</v>
      </c>
      <c r="G143" s="170" t="s">
        <v>228</v>
      </c>
      <c r="H143" s="171">
        <v>144.6</v>
      </c>
      <c r="I143" s="172"/>
      <c r="J143" s="173">
        <f>ROUND(I143*H143,2)</f>
        <v>0</v>
      </c>
      <c r="K143" s="169" t="s">
        <v>925</v>
      </c>
      <c r="L143" s="34"/>
      <c r="M143" s="174" t="s">
        <v>1</v>
      </c>
      <c r="N143" s="175" t="s">
        <v>44</v>
      </c>
      <c r="O143" s="59"/>
      <c r="P143" s="176">
        <f>O143*H143</f>
        <v>0</v>
      </c>
      <c r="Q143" s="176">
        <v>0</v>
      </c>
      <c r="R143" s="176">
        <f>Q143*H143</f>
        <v>0</v>
      </c>
      <c r="S143" s="176">
        <v>0</v>
      </c>
      <c r="T143" s="177">
        <f>S143*H143</f>
        <v>0</v>
      </c>
      <c r="U143" s="33"/>
      <c r="V143" s="33"/>
      <c r="W143" s="33"/>
      <c r="X143" s="33"/>
      <c r="Y143" s="33"/>
      <c r="Z143" s="33"/>
      <c r="AA143" s="33"/>
      <c r="AB143" s="33"/>
      <c r="AC143" s="33"/>
      <c r="AD143" s="33"/>
      <c r="AE143" s="33"/>
      <c r="AR143" s="178" t="s">
        <v>192</v>
      </c>
      <c r="AT143" s="178" t="s">
        <v>187</v>
      </c>
      <c r="AU143" s="178" t="s">
        <v>88</v>
      </c>
      <c r="AY143" s="18" t="s">
        <v>184</v>
      </c>
      <c r="BE143" s="179">
        <f>IF(N143="základní",J143,0)</f>
        <v>0</v>
      </c>
      <c r="BF143" s="179">
        <f>IF(N143="snížená",J143,0)</f>
        <v>0</v>
      </c>
      <c r="BG143" s="179">
        <f>IF(N143="zákl. přenesená",J143,0)</f>
        <v>0</v>
      </c>
      <c r="BH143" s="179">
        <f>IF(N143="sníž. přenesená",J143,0)</f>
        <v>0</v>
      </c>
      <c r="BI143" s="179">
        <f>IF(N143="nulová",J143,0)</f>
        <v>0</v>
      </c>
      <c r="BJ143" s="18" t="s">
        <v>86</v>
      </c>
      <c r="BK143" s="179">
        <f>ROUND(I143*H143,2)</f>
        <v>0</v>
      </c>
      <c r="BL143" s="18" t="s">
        <v>192</v>
      </c>
      <c r="BM143" s="178" t="s">
        <v>1300</v>
      </c>
    </row>
    <row r="144" spans="1:65" s="13" customFormat="1" ht="11.25">
      <c r="B144" s="184"/>
      <c r="D144" s="180" t="s">
        <v>196</v>
      </c>
      <c r="E144" s="185" t="s">
        <v>1</v>
      </c>
      <c r="F144" s="186" t="s">
        <v>1301</v>
      </c>
      <c r="H144" s="187">
        <v>144.6</v>
      </c>
      <c r="I144" s="188"/>
      <c r="L144" s="184"/>
      <c r="M144" s="189"/>
      <c r="N144" s="190"/>
      <c r="O144" s="190"/>
      <c r="P144" s="190"/>
      <c r="Q144" s="190"/>
      <c r="R144" s="190"/>
      <c r="S144" s="190"/>
      <c r="T144" s="191"/>
      <c r="AT144" s="185" t="s">
        <v>196</v>
      </c>
      <c r="AU144" s="185" t="s">
        <v>88</v>
      </c>
      <c r="AV144" s="13" t="s">
        <v>88</v>
      </c>
      <c r="AW144" s="13" t="s">
        <v>36</v>
      </c>
      <c r="AX144" s="13" t="s">
        <v>86</v>
      </c>
      <c r="AY144" s="185" t="s">
        <v>184</v>
      </c>
    </row>
    <row r="145" spans="1:65" s="2" customFormat="1" ht="14.45" customHeight="1">
      <c r="A145" s="33"/>
      <c r="B145" s="166"/>
      <c r="C145" s="167" t="s">
        <v>192</v>
      </c>
      <c r="D145" s="167" t="s">
        <v>187</v>
      </c>
      <c r="E145" s="168" t="s">
        <v>947</v>
      </c>
      <c r="F145" s="169" t="s">
        <v>948</v>
      </c>
      <c r="G145" s="170" t="s">
        <v>228</v>
      </c>
      <c r="H145" s="171">
        <v>14.64</v>
      </c>
      <c r="I145" s="172"/>
      <c r="J145" s="173">
        <f>ROUND(I145*H145,2)</f>
        <v>0</v>
      </c>
      <c r="K145" s="169" t="s">
        <v>925</v>
      </c>
      <c r="L145" s="34"/>
      <c r="M145" s="174" t="s">
        <v>1</v>
      </c>
      <c r="N145" s="175" t="s">
        <v>44</v>
      </c>
      <c r="O145" s="59"/>
      <c r="P145" s="176">
        <f>O145*H145</f>
        <v>0</v>
      </c>
      <c r="Q145" s="176">
        <v>0</v>
      </c>
      <c r="R145" s="176">
        <f>Q145*H145</f>
        <v>0</v>
      </c>
      <c r="S145" s="176">
        <v>0</v>
      </c>
      <c r="T145" s="177">
        <f>S145*H145</f>
        <v>0</v>
      </c>
      <c r="U145" s="33"/>
      <c r="V145" s="33"/>
      <c r="W145" s="33"/>
      <c r="X145" s="33"/>
      <c r="Y145" s="33"/>
      <c r="Z145" s="33"/>
      <c r="AA145" s="33"/>
      <c r="AB145" s="33"/>
      <c r="AC145" s="33"/>
      <c r="AD145" s="33"/>
      <c r="AE145" s="33"/>
      <c r="AR145" s="178" t="s">
        <v>192</v>
      </c>
      <c r="AT145" s="178" t="s">
        <v>187</v>
      </c>
      <c r="AU145" s="178" t="s">
        <v>88</v>
      </c>
      <c r="AY145" s="18" t="s">
        <v>184</v>
      </c>
      <c r="BE145" s="179">
        <f>IF(N145="základní",J145,0)</f>
        <v>0</v>
      </c>
      <c r="BF145" s="179">
        <f>IF(N145="snížená",J145,0)</f>
        <v>0</v>
      </c>
      <c r="BG145" s="179">
        <f>IF(N145="zákl. přenesená",J145,0)</f>
        <v>0</v>
      </c>
      <c r="BH145" s="179">
        <f>IF(N145="sníž. přenesená",J145,0)</f>
        <v>0</v>
      </c>
      <c r="BI145" s="179">
        <f>IF(N145="nulová",J145,0)</f>
        <v>0</v>
      </c>
      <c r="BJ145" s="18" t="s">
        <v>86</v>
      </c>
      <c r="BK145" s="179">
        <f>ROUND(I145*H145,2)</f>
        <v>0</v>
      </c>
      <c r="BL145" s="18" t="s">
        <v>192</v>
      </c>
      <c r="BM145" s="178" t="s">
        <v>1302</v>
      </c>
    </row>
    <row r="146" spans="1:65" s="13" customFormat="1" ht="11.25">
      <c r="B146" s="184"/>
      <c r="D146" s="180" t="s">
        <v>196</v>
      </c>
      <c r="E146" s="185" t="s">
        <v>1</v>
      </c>
      <c r="F146" s="186" t="s">
        <v>1303</v>
      </c>
      <c r="H146" s="187">
        <v>14.64</v>
      </c>
      <c r="I146" s="188"/>
      <c r="L146" s="184"/>
      <c r="M146" s="189"/>
      <c r="N146" s="190"/>
      <c r="O146" s="190"/>
      <c r="P146" s="190"/>
      <c r="Q146" s="190"/>
      <c r="R146" s="190"/>
      <c r="S146" s="190"/>
      <c r="T146" s="191"/>
      <c r="AT146" s="185" t="s">
        <v>196</v>
      </c>
      <c r="AU146" s="185" t="s">
        <v>88</v>
      </c>
      <c r="AV146" s="13" t="s">
        <v>88</v>
      </c>
      <c r="AW146" s="13" t="s">
        <v>36</v>
      </c>
      <c r="AX146" s="13" t="s">
        <v>86</v>
      </c>
      <c r="AY146" s="185" t="s">
        <v>184</v>
      </c>
    </row>
    <row r="147" spans="1:65" s="12" customFormat="1" ht="22.9" customHeight="1">
      <c r="B147" s="153"/>
      <c r="D147" s="154" t="s">
        <v>78</v>
      </c>
      <c r="E147" s="164" t="s">
        <v>192</v>
      </c>
      <c r="F147" s="164" t="s">
        <v>962</v>
      </c>
      <c r="I147" s="156"/>
      <c r="J147" s="165">
        <f>BK147</f>
        <v>0</v>
      </c>
      <c r="L147" s="153"/>
      <c r="M147" s="158"/>
      <c r="N147" s="159"/>
      <c r="O147" s="159"/>
      <c r="P147" s="160">
        <f>P148</f>
        <v>0</v>
      </c>
      <c r="Q147" s="159"/>
      <c r="R147" s="160">
        <f>R148</f>
        <v>36.75</v>
      </c>
      <c r="S147" s="159"/>
      <c r="T147" s="161">
        <f>T148</f>
        <v>0</v>
      </c>
      <c r="AR147" s="154" t="s">
        <v>86</v>
      </c>
      <c r="AT147" s="162" t="s">
        <v>78</v>
      </c>
      <c r="AU147" s="162" t="s">
        <v>86</v>
      </c>
      <c r="AY147" s="154" t="s">
        <v>184</v>
      </c>
      <c r="BK147" s="163">
        <f>BK148</f>
        <v>0</v>
      </c>
    </row>
    <row r="148" spans="1:65" s="2" customFormat="1" ht="24.2" customHeight="1">
      <c r="A148" s="33"/>
      <c r="B148" s="166"/>
      <c r="C148" s="167" t="s">
        <v>185</v>
      </c>
      <c r="D148" s="167" t="s">
        <v>187</v>
      </c>
      <c r="E148" s="168" t="s">
        <v>967</v>
      </c>
      <c r="F148" s="169" t="s">
        <v>968</v>
      </c>
      <c r="G148" s="170" t="s">
        <v>228</v>
      </c>
      <c r="H148" s="171">
        <v>15</v>
      </c>
      <c r="I148" s="172"/>
      <c r="J148" s="173">
        <f>ROUND(I148*H148,2)</f>
        <v>0</v>
      </c>
      <c r="K148" s="169" t="s">
        <v>925</v>
      </c>
      <c r="L148" s="34"/>
      <c r="M148" s="174" t="s">
        <v>1</v>
      </c>
      <c r="N148" s="175" t="s">
        <v>44</v>
      </c>
      <c r="O148" s="59"/>
      <c r="P148" s="176">
        <f>O148*H148</f>
        <v>0</v>
      </c>
      <c r="Q148" s="176">
        <v>2.4500000000000002</v>
      </c>
      <c r="R148" s="176">
        <f>Q148*H148</f>
        <v>36.75</v>
      </c>
      <c r="S148" s="176">
        <v>0</v>
      </c>
      <c r="T148" s="177">
        <f>S148*H148</f>
        <v>0</v>
      </c>
      <c r="U148" s="33"/>
      <c r="V148" s="33"/>
      <c r="W148" s="33"/>
      <c r="X148" s="33"/>
      <c r="Y148" s="33"/>
      <c r="Z148" s="33"/>
      <c r="AA148" s="33"/>
      <c r="AB148" s="33"/>
      <c r="AC148" s="33"/>
      <c r="AD148" s="33"/>
      <c r="AE148" s="33"/>
      <c r="AR148" s="178" t="s">
        <v>192</v>
      </c>
      <c r="AT148" s="178" t="s">
        <v>187</v>
      </c>
      <c r="AU148" s="178" t="s">
        <v>88</v>
      </c>
      <c r="AY148" s="18" t="s">
        <v>184</v>
      </c>
      <c r="BE148" s="179">
        <f>IF(N148="základní",J148,0)</f>
        <v>0</v>
      </c>
      <c r="BF148" s="179">
        <f>IF(N148="snížená",J148,0)</f>
        <v>0</v>
      </c>
      <c r="BG148" s="179">
        <f>IF(N148="zákl. přenesená",J148,0)</f>
        <v>0</v>
      </c>
      <c r="BH148" s="179">
        <f>IF(N148="sníž. přenesená",J148,0)</f>
        <v>0</v>
      </c>
      <c r="BI148" s="179">
        <f>IF(N148="nulová",J148,0)</f>
        <v>0</v>
      </c>
      <c r="BJ148" s="18" t="s">
        <v>86</v>
      </c>
      <c r="BK148" s="179">
        <f>ROUND(I148*H148,2)</f>
        <v>0</v>
      </c>
      <c r="BL148" s="18" t="s">
        <v>192</v>
      </c>
      <c r="BM148" s="178" t="s">
        <v>1304</v>
      </c>
    </row>
    <row r="149" spans="1:65" s="12" customFormat="1" ht="22.9" customHeight="1">
      <c r="B149" s="153"/>
      <c r="D149" s="154" t="s">
        <v>78</v>
      </c>
      <c r="E149" s="164" t="s">
        <v>220</v>
      </c>
      <c r="F149" s="164" t="s">
        <v>972</v>
      </c>
      <c r="I149" s="156"/>
      <c r="J149" s="165">
        <f>BK149</f>
        <v>0</v>
      </c>
      <c r="L149" s="153"/>
      <c r="M149" s="158"/>
      <c r="N149" s="159"/>
      <c r="O149" s="159"/>
      <c r="P149" s="160">
        <f>SUM(P150:P153)</f>
        <v>0</v>
      </c>
      <c r="Q149" s="159"/>
      <c r="R149" s="160">
        <f>SUM(R150:R153)</f>
        <v>9.1694399999999992E-3</v>
      </c>
      <c r="S149" s="159"/>
      <c r="T149" s="161">
        <f>SUM(T150:T153)</f>
        <v>0</v>
      </c>
      <c r="AR149" s="154" t="s">
        <v>86</v>
      </c>
      <c r="AT149" s="162" t="s">
        <v>78</v>
      </c>
      <c r="AU149" s="162" t="s">
        <v>86</v>
      </c>
      <c r="AY149" s="154" t="s">
        <v>184</v>
      </c>
      <c r="BK149" s="163">
        <f>SUM(BK150:BK153)</f>
        <v>0</v>
      </c>
    </row>
    <row r="150" spans="1:65" s="2" customFormat="1" ht="24.2" customHeight="1">
      <c r="A150" s="33"/>
      <c r="B150" s="166"/>
      <c r="C150" s="167" t="s">
        <v>220</v>
      </c>
      <c r="D150" s="167" t="s">
        <v>187</v>
      </c>
      <c r="E150" s="168" t="s">
        <v>973</v>
      </c>
      <c r="F150" s="169" t="s">
        <v>974</v>
      </c>
      <c r="G150" s="170" t="s">
        <v>200</v>
      </c>
      <c r="H150" s="171">
        <v>16.373999999999999</v>
      </c>
      <c r="I150" s="172"/>
      <c r="J150" s="173">
        <f>ROUND(I150*H150,2)</f>
        <v>0</v>
      </c>
      <c r="K150" s="169" t="s">
        <v>925</v>
      </c>
      <c r="L150" s="34"/>
      <c r="M150" s="174" t="s">
        <v>1</v>
      </c>
      <c r="N150" s="175" t="s">
        <v>44</v>
      </c>
      <c r="O150" s="59"/>
      <c r="P150" s="176">
        <f>O150*H150</f>
        <v>0</v>
      </c>
      <c r="Q150" s="176">
        <v>5.5999999999999995E-4</v>
      </c>
      <c r="R150" s="176">
        <f>Q150*H150</f>
        <v>9.1694399999999992E-3</v>
      </c>
      <c r="S150" s="176">
        <v>0</v>
      </c>
      <c r="T150" s="177">
        <f>S150*H150</f>
        <v>0</v>
      </c>
      <c r="U150" s="33"/>
      <c r="V150" s="33"/>
      <c r="W150" s="33"/>
      <c r="X150" s="33"/>
      <c r="Y150" s="33"/>
      <c r="Z150" s="33"/>
      <c r="AA150" s="33"/>
      <c r="AB150" s="33"/>
      <c r="AC150" s="33"/>
      <c r="AD150" s="33"/>
      <c r="AE150" s="33"/>
      <c r="AR150" s="178" t="s">
        <v>192</v>
      </c>
      <c r="AT150" s="178" t="s">
        <v>187</v>
      </c>
      <c r="AU150" s="178" t="s">
        <v>88</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192</v>
      </c>
      <c r="BM150" s="178" t="s">
        <v>1305</v>
      </c>
    </row>
    <row r="151" spans="1:65" s="13" customFormat="1" ht="11.25">
      <c r="B151" s="184"/>
      <c r="D151" s="180" t="s">
        <v>196</v>
      </c>
      <c r="E151" s="185" t="s">
        <v>1</v>
      </c>
      <c r="F151" s="186" t="s">
        <v>1306</v>
      </c>
      <c r="H151" s="187">
        <v>4.4800000000000004</v>
      </c>
      <c r="I151" s="188"/>
      <c r="L151" s="184"/>
      <c r="M151" s="189"/>
      <c r="N151" s="190"/>
      <c r="O151" s="190"/>
      <c r="P151" s="190"/>
      <c r="Q151" s="190"/>
      <c r="R151" s="190"/>
      <c r="S151" s="190"/>
      <c r="T151" s="191"/>
      <c r="AT151" s="185" t="s">
        <v>196</v>
      </c>
      <c r="AU151" s="185" t="s">
        <v>88</v>
      </c>
      <c r="AV151" s="13" t="s">
        <v>88</v>
      </c>
      <c r="AW151" s="13" t="s">
        <v>36</v>
      </c>
      <c r="AX151" s="13" t="s">
        <v>79</v>
      </c>
      <c r="AY151" s="185" t="s">
        <v>184</v>
      </c>
    </row>
    <row r="152" spans="1:65" s="13" customFormat="1" ht="11.25">
      <c r="B152" s="184"/>
      <c r="D152" s="180" t="s">
        <v>196</v>
      </c>
      <c r="E152" s="185" t="s">
        <v>1</v>
      </c>
      <c r="F152" s="186" t="s">
        <v>1307</v>
      </c>
      <c r="H152" s="187">
        <v>11.894399999999999</v>
      </c>
      <c r="I152" s="188"/>
      <c r="L152" s="184"/>
      <c r="M152" s="189"/>
      <c r="N152" s="190"/>
      <c r="O152" s="190"/>
      <c r="P152" s="190"/>
      <c r="Q152" s="190"/>
      <c r="R152" s="190"/>
      <c r="S152" s="190"/>
      <c r="T152" s="191"/>
      <c r="AT152" s="185" t="s">
        <v>196</v>
      </c>
      <c r="AU152" s="185" t="s">
        <v>88</v>
      </c>
      <c r="AV152" s="13" t="s">
        <v>88</v>
      </c>
      <c r="AW152" s="13" t="s">
        <v>36</v>
      </c>
      <c r="AX152" s="13" t="s">
        <v>79</v>
      </c>
      <c r="AY152" s="185" t="s">
        <v>184</v>
      </c>
    </row>
    <row r="153" spans="1:65" s="14" customFormat="1" ht="11.25">
      <c r="B153" s="192"/>
      <c r="D153" s="180" t="s">
        <v>196</v>
      </c>
      <c r="E153" s="193" t="s">
        <v>1</v>
      </c>
      <c r="F153" s="194" t="s">
        <v>212</v>
      </c>
      <c r="H153" s="195">
        <v>16.374400000000001</v>
      </c>
      <c r="I153" s="196"/>
      <c r="L153" s="192"/>
      <c r="M153" s="197"/>
      <c r="N153" s="198"/>
      <c r="O153" s="198"/>
      <c r="P153" s="198"/>
      <c r="Q153" s="198"/>
      <c r="R153" s="198"/>
      <c r="S153" s="198"/>
      <c r="T153" s="199"/>
      <c r="AT153" s="193" t="s">
        <v>196</v>
      </c>
      <c r="AU153" s="193" t="s">
        <v>88</v>
      </c>
      <c r="AV153" s="14" t="s">
        <v>192</v>
      </c>
      <c r="AW153" s="14" t="s">
        <v>36</v>
      </c>
      <c r="AX153" s="14" t="s">
        <v>86</v>
      </c>
      <c r="AY153" s="193" t="s">
        <v>184</v>
      </c>
    </row>
    <row r="154" spans="1:65" s="12" customFormat="1" ht="22.9" customHeight="1">
      <c r="B154" s="153"/>
      <c r="D154" s="154" t="s">
        <v>78</v>
      </c>
      <c r="E154" s="164" t="s">
        <v>233</v>
      </c>
      <c r="F154" s="164" t="s">
        <v>978</v>
      </c>
      <c r="I154" s="156"/>
      <c r="J154" s="165">
        <f>BK154</f>
        <v>0</v>
      </c>
      <c r="L154" s="153"/>
      <c r="M154" s="158"/>
      <c r="N154" s="159"/>
      <c r="O154" s="159"/>
      <c r="P154" s="160">
        <f>SUM(P155:P199)</f>
        <v>0</v>
      </c>
      <c r="Q154" s="159"/>
      <c r="R154" s="160">
        <f>SUM(R155:R199)</f>
        <v>4.4907198400000006</v>
      </c>
      <c r="S154" s="159"/>
      <c r="T154" s="161">
        <f>SUM(T155:T199)</f>
        <v>1.1999999999999999E-3</v>
      </c>
      <c r="AR154" s="154" t="s">
        <v>86</v>
      </c>
      <c r="AT154" s="162" t="s">
        <v>78</v>
      </c>
      <c r="AU154" s="162" t="s">
        <v>86</v>
      </c>
      <c r="AY154" s="154" t="s">
        <v>184</v>
      </c>
      <c r="BK154" s="163">
        <f>SUM(BK155:BK199)</f>
        <v>0</v>
      </c>
    </row>
    <row r="155" spans="1:65" s="2" customFormat="1" ht="24.2" customHeight="1">
      <c r="A155" s="33"/>
      <c r="B155" s="166"/>
      <c r="C155" s="167" t="s">
        <v>225</v>
      </c>
      <c r="D155" s="167" t="s">
        <v>187</v>
      </c>
      <c r="E155" s="168" t="s">
        <v>983</v>
      </c>
      <c r="F155" s="169" t="s">
        <v>984</v>
      </c>
      <c r="G155" s="170" t="s">
        <v>327</v>
      </c>
      <c r="H155" s="171">
        <v>29.36</v>
      </c>
      <c r="I155" s="172"/>
      <c r="J155" s="173">
        <f>ROUND(I155*H155,2)</f>
        <v>0</v>
      </c>
      <c r="K155" s="169" t="s">
        <v>925</v>
      </c>
      <c r="L155" s="34"/>
      <c r="M155" s="174" t="s">
        <v>1</v>
      </c>
      <c r="N155" s="175" t="s">
        <v>44</v>
      </c>
      <c r="O155" s="59"/>
      <c r="P155" s="176">
        <f>O155*H155</f>
        <v>0</v>
      </c>
      <c r="Q155" s="176">
        <v>1.7000000000000001E-4</v>
      </c>
      <c r="R155" s="176">
        <f>Q155*H155</f>
        <v>4.9912000000000003E-3</v>
      </c>
      <c r="S155" s="176">
        <v>0</v>
      </c>
      <c r="T155" s="177">
        <f>S155*H155</f>
        <v>0</v>
      </c>
      <c r="U155" s="33"/>
      <c r="V155" s="33"/>
      <c r="W155" s="33"/>
      <c r="X155" s="33"/>
      <c r="Y155" s="33"/>
      <c r="Z155" s="33"/>
      <c r="AA155" s="33"/>
      <c r="AB155" s="33"/>
      <c r="AC155" s="33"/>
      <c r="AD155" s="33"/>
      <c r="AE155" s="33"/>
      <c r="AR155" s="178" t="s">
        <v>192</v>
      </c>
      <c r="AT155" s="178" t="s">
        <v>187</v>
      </c>
      <c r="AU155" s="178" t="s">
        <v>88</v>
      </c>
      <c r="AY155" s="18" t="s">
        <v>184</v>
      </c>
      <c r="BE155" s="179">
        <f>IF(N155="základní",J155,0)</f>
        <v>0</v>
      </c>
      <c r="BF155" s="179">
        <f>IF(N155="snížená",J155,0)</f>
        <v>0</v>
      </c>
      <c r="BG155" s="179">
        <f>IF(N155="zákl. přenesená",J155,0)</f>
        <v>0</v>
      </c>
      <c r="BH155" s="179">
        <f>IF(N155="sníž. přenesená",J155,0)</f>
        <v>0</v>
      </c>
      <c r="BI155" s="179">
        <f>IF(N155="nulová",J155,0)</f>
        <v>0</v>
      </c>
      <c r="BJ155" s="18" t="s">
        <v>86</v>
      </c>
      <c r="BK155" s="179">
        <f>ROUND(I155*H155,2)</f>
        <v>0</v>
      </c>
      <c r="BL155" s="18" t="s">
        <v>192</v>
      </c>
      <c r="BM155" s="178" t="s">
        <v>1308</v>
      </c>
    </row>
    <row r="156" spans="1:65" s="13" customFormat="1" ht="11.25">
      <c r="B156" s="184"/>
      <c r="D156" s="180" t="s">
        <v>196</v>
      </c>
      <c r="E156" s="185" t="s">
        <v>1</v>
      </c>
      <c r="F156" s="186" t="s">
        <v>1309</v>
      </c>
      <c r="H156" s="187">
        <v>12.2</v>
      </c>
      <c r="I156" s="188"/>
      <c r="L156" s="184"/>
      <c r="M156" s="189"/>
      <c r="N156" s="190"/>
      <c r="O156" s="190"/>
      <c r="P156" s="190"/>
      <c r="Q156" s="190"/>
      <c r="R156" s="190"/>
      <c r="S156" s="190"/>
      <c r="T156" s="191"/>
      <c r="AT156" s="185" t="s">
        <v>196</v>
      </c>
      <c r="AU156" s="185" t="s">
        <v>88</v>
      </c>
      <c r="AV156" s="13" t="s">
        <v>88</v>
      </c>
      <c r="AW156" s="13" t="s">
        <v>36</v>
      </c>
      <c r="AX156" s="13" t="s">
        <v>79</v>
      </c>
      <c r="AY156" s="185" t="s">
        <v>184</v>
      </c>
    </row>
    <row r="157" spans="1:65" s="13" customFormat="1" ht="11.25">
      <c r="B157" s="184"/>
      <c r="D157" s="180" t="s">
        <v>196</v>
      </c>
      <c r="E157" s="185" t="s">
        <v>1</v>
      </c>
      <c r="F157" s="186" t="s">
        <v>1310</v>
      </c>
      <c r="H157" s="187">
        <v>6.56</v>
      </c>
      <c r="I157" s="188"/>
      <c r="L157" s="184"/>
      <c r="M157" s="189"/>
      <c r="N157" s="190"/>
      <c r="O157" s="190"/>
      <c r="P157" s="190"/>
      <c r="Q157" s="190"/>
      <c r="R157" s="190"/>
      <c r="S157" s="190"/>
      <c r="T157" s="191"/>
      <c r="AT157" s="185" t="s">
        <v>196</v>
      </c>
      <c r="AU157" s="185" t="s">
        <v>88</v>
      </c>
      <c r="AV157" s="13" t="s">
        <v>88</v>
      </c>
      <c r="AW157" s="13" t="s">
        <v>36</v>
      </c>
      <c r="AX157" s="13" t="s">
        <v>79</v>
      </c>
      <c r="AY157" s="185" t="s">
        <v>184</v>
      </c>
    </row>
    <row r="158" spans="1:65" s="13" customFormat="1" ht="11.25">
      <c r="B158" s="184"/>
      <c r="D158" s="180" t="s">
        <v>196</v>
      </c>
      <c r="E158" s="185" t="s">
        <v>1</v>
      </c>
      <c r="F158" s="186" t="s">
        <v>1311</v>
      </c>
      <c r="H158" s="187">
        <v>10.6</v>
      </c>
      <c r="I158" s="188"/>
      <c r="L158" s="184"/>
      <c r="M158" s="189"/>
      <c r="N158" s="190"/>
      <c r="O158" s="190"/>
      <c r="P158" s="190"/>
      <c r="Q158" s="190"/>
      <c r="R158" s="190"/>
      <c r="S158" s="190"/>
      <c r="T158" s="191"/>
      <c r="AT158" s="185" t="s">
        <v>196</v>
      </c>
      <c r="AU158" s="185" t="s">
        <v>88</v>
      </c>
      <c r="AV158" s="13" t="s">
        <v>88</v>
      </c>
      <c r="AW158" s="13" t="s">
        <v>36</v>
      </c>
      <c r="AX158" s="13" t="s">
        <v>79</v>
      </c>
      <c r="AY158" s="185" t="s">
        <v>184</v>
      </c>
    </row>
    <row r="159" spans="1:65" s="14" customFormat="1" ht="11.25">
      <c r="B159" s="192"/>
      <c r="D159" s="180" t="s">
        <v>196</v>
      </c>
      <c r="E159" s="193" t="s">
        <v>1</v>
      </c>
      <c r="F159" s="194" t="s">
        <v>212</v>
      </c>
      <c r="H159" s="195">
        <v>29.36</v>
      </c>
      <c r="I159" s="196"/>
      <c r="L159" s="192"/>
      <c r="M159" s="197"/>
      <c r="N159" s="198"/>
      <c r="O159" s="198"/>
      <c r="P159" s="198"/>
      <c r="Q159" s="198"/>
      <c r="R159" s="198"/>
      <c r="S159" s="198"/>
      <c r="T159" s="199"/>
      <c r="AT159" s="193" t="s">
        <v>196</v>
      </c>
      <c r="AU159" s="193" t="s">
        <v>88</v>
      </c>
      <c r="AV159" s="14" t="s">
        <v>192</v>
      </c>
      <c r="AW159" s="14" t="s">
        <v>36</v>
      </c>
      <c r="AX159" s="14" t="s">
        <v>86</v>
      </c>
      <c r="AY159" s="193" t="s">
        <v>184</v>
      </c>
    </row>
    <row r="160" spans="1:65" s="2" customFormat="1" ht="24.2" customHeight="1">
      <c r="A160" s="33"/>
      <c r="B160" s="166"/>
      <c r="C160" s="167" t="s">
        <v>217</v>
      </c>
      <c r="D160" s="167" t="s">
        <v>187</v>
      </c>
      <c r="E160" s="168" t="s">
        <v>988</v>
      </c>
      <c r="F160" s="169" t="s">
        <v>989</v>
      </c>
      <c r="G160" s="170" t="s">
        <v>327</v>
      </c>
      <c r="H160" s="171">
        <v>2.4</v>
      </c>
      <c r="I160" s="172"/>
      <c r="J160" s="173">
        <f>ROUND(I160*H160,2)</f>
        <v>0</v>
      </c>
      <c r="K160" s="169" t="s">
        <v>925</v>
      </c>
      <c r="L160" s="34"/>
      <c r="M160" s="174" t="s">
        <v>1</v>
      </c>
      <c r="N160" s="175" t="s">
        <v>44</v>
      </c>
      <c r="O160" s="59"/>
      <c r="P160" s="176">
        <f>O160*H160</f>
        <v>0</v>
      </c>
      <c r="Q160" s="176">
        <v>0</v>
      </c>
      <c r="R160" s="176">
        <f>Q160*H160</f>
        <v>0</v>
      </c>
      <c r="S160" s="176">
        <v>5.0000000000000001E-4</v>
      </c>
      <c r="T160" s="177">
        <f>S160*H160</f>
        <v>1.1999999999999999E-3</v>
      </c>
      <c r="U160" s="33"/>
      <c r="V160" s="33"/>
      <c r="W160" s="33"/>
      <c r="X160" s="33"/>
      <c r="Y160" s="33"/>
      <c r="Z160" s="33"/>
      <c r="AA160" s="33"/>
      <c r="AB160" s="33"/>
      <c r="AC160" s="33"/>
      <c r="AD160" s="33"/>
      <c r="AE160" s="33"/>
      <c r="AR160" s="178" t="s">
        <v>192</v>
      </c>
      <c r="AT160" s="178" t="s">
        <v>187</v>
      </c>
      <c r="AU160" s="178" t="s">
        <v>88</v>
      </c>
      <c r="AY160" s="18" t="s">
        <v>184</v>
      </c>
      <c r="BE160" s="179">
        <f>IF(N160="základní",J160,0)</f>
        <v>0</v>
      </c>
      <c r="BF160" s="179">
        <f>IF(N160="snížená",J160,0)</f>
        <v>0</v>
      </c>
      <c r="BG160" s="179">
        <f>IF(N160="zákl. přenesená",J160,0)</f>
        <v>0</v>
      </c>
      <c r="BH160" s="179">
        <f>IF(N160="sníž. přenesená",J160,0)</f>
        <v>0</v>
      </c>
      <c r="BI160" s="179">
        <f>IF(N160="nulová",J160,0)</f>
        <v>0</v>
      </c>
      <c r="BJ160" s="18" t="s">
        <v>86</v>
      </c>
      <c r="BK160" s="179">
        <f>ROUND(I160*H160,2)</f>
        <v>0</v>
      </c>
      <c r="BL160" s="18" t="s">
        <v>192</v>
      </c>
      <c r="BM160" s="178" t="s">
        <v>1312</v>
      </c>
    </row>
    <row r="161" spans="1:65" s="13" customFormat="1" ht="11.25">
      <c r="B161" s="184"/>
      <c r="D161" s="180" t="s">
        <v>196</v>
      </c>
      <c r="E161" s="185" t="s">
        <v>1</v>
      </c>
      <c r="F161" s="186" t="s">
        <v>1313</v>
      </c>
      <c r="H161" s="187">
        <v>2.4</v>
      </c>
      <c r="I161" s="188"/>
      <c r="L161" s="184"/>
      <c r="M161" s="189"/>
      <c r="N161" s="190"/>
      <c r="O161" s="190"/>
      <c r="P161" s="190"/>
      <c r="Q161" s="190"/>
      <c r="R161" s="190"/>
      <c r="S161" s="190"/>
      <c r="T161" s="191"/>
      <c r="AT161" s="185" t="s">
        <v>196</v>
      </c>
      <c r="AU161" s="185" t="s">
        <v>88</v>
      </c>
      <c r="AV161" s="13" t="s">
        <v>88</v>
      </c>
      <c r="AW161" s="13" t="s">
        <v>36</v>
      </c>
      <c r="AX161" s="13" t="s">
        <v>86</v>
      </c>
      <c r="AY161" s="185" t="s">
        <v>184</v>
      </c>
    </row>
    <row r="162" spans="1:65" s="2" customFormat="1" ht="24.2" customHeight="1">
      <c r="A162" s="33"/>
      <c r="B162" s="166"/>
      <c r="C162" s="167" t="s">
        <v>233</v>
      </c>
      <c r="D162" s="167" t="s">
        <v>187</v>
      </c>
      <c r="E162" s="168" t="s">
        <v>992</v>
      </c>
      <c r="F162" s="169" t="s">
        <v>993</v>
      </c>
      <c r="G162" s="170" t="s">
        <v>200</v>
      </c>
      <c r="H162" s="171">
        <v>247.202</v>
      </c>
      <c r="I162" s="172"/>
      <c r="J162" s="173">
        <f>ROUND(I162*H162,2)</f>
        <v>0</v>
      </c>
      <c r="K162" s="169" t="s">
        <v>925</v>
      </c>
      <c r="L162" s="34"/>
      <c r="M162" s="174" t="s">
        <v>1</v>
      </c>
      <c r="N162" s="175" t="s">
        <v>44</v>
      </c>
      <c r="O162" s="59"/>
      <c r="P162" s="176">
        <f>O162*H162</f>
        <v>0</v>
      </c>
      <c r="Q162" s="176">
        <v>0</v>
      </c>
      <c r="R162" s="176">
        <f>Q162*H162</f>
        <v>0</v>
      </c>
      <c r="S162" s="176">
        <v>0</v>
      </c>
      <c r="T162" s="177">
        <f>S162*H162</f>
        <v>0</v>
      </c>
      <c r="U162" s="33"/>
      <c r="V162" s="33"/>
      <c r="W162" s="33"/>
      <c r="X162" s="33"/>
      <c r="Y162" s="33"/>
      <c r="Z162" s="33"/>
      <c r="AA162" s="33"/>
      <c r="AB162" s="33"/>
      <c r="AC162" s="33"/>
      <c r="AD162" s="33"/>
      <c r="AE162" s="33"/>
      <c r="AR162" s="178" t="s">
        <v>192</v>
      </c>
      <c r="AT162" s="178" t="s">
        <v>187</v>
      </c>
      <c r="AU162" s="178" t="s">
        <v>88</v>
      </c>
      <c r="AY162" s="18" t="s">
        <v>184</v>
      </c>
      <c r="BE162" s="179">
        <f>IF(N162="základní",J162,0)</f>
        <v>0</v>
      </c>
      <c r="BF162" s="179">
        <f>IF(N162="snížená",J162,0)</f>
        <v>0</v>
      </c>
      <c r="BG162" s="179">
        <f>IF(N162="zákl. přenesená",J162,0)</f>
        <v>0</v>
      </c>
      <c r="BH162" s="179">
        <f>IF(N162="sníž. přenesená",J162,0)</f>
        <v>0</v>
      </c>
      <c r="BI162" s="179">
        <f>IF(N162="nulová",J162,0)</f>
        <v>0</v>
      </c>
      <c r="BJ162" s="18" t="s">
        <v>86</v>
      </c>
      <c r="BK162" s="179">
        <f>ROUND(I162*H162,2)</f>
        <v>0</v>
      </c>
      <c r="BL162" s="18" t="s">
        <v>192</v>
      </c>
      <c r="BM162" s="178" t="s">
        <v>1314</v>
      </c>
    </row>
    <row r="163" spans="1:65" s="13" customFormat="1" ht="11.25">
      <c r="B163" s="184"/>
      <c r="D163" s="180" t="s">
        <v>196</v>
      </c>
      <c r="E163" s="185" t="s">
        <v>1</v>
      </c>
      <c r="F163" s="186" t="s">
        <v>1315</v>
      </c>
      <c r="H163" s="187">
        <v>19.78</v>
      </c>
      <c r="I163" s="188"/>
      <c r="L163" s="184"/>
      <c r="M163" s="189"/>
      <c r="N163" s="190"/>
      <c r="O163" s="190"/>
      <c r="P163" s="190"/>
      <c r="Q163" s="190"/>
      <c r="R163" s="190"/>
      <c r="S163" s="190"/>
      <c r="T163" s="191"/>
      <c r="AT163" s="185" t="s">
        <v>196</v>
      </c>
      <c r="AU163" s="185" t="s">
        <v>88</v>
      </c>
      <c r="AV163" s="13" t="s">
        <v>88</v>
      </c>
      <c r="AW163" s="13" t="s">
        <v>36</v>
      </c>
      <c r="AX163" s="13" t="s">
        <v>79</v>
      </c>
      <c r="AY163" s="185" t="s">
        <v>184</v>
      </c>
    </row>
    <row r="164" spans="1:65" s="13" customFormat="1" ht="11.25">
      <c r="B164" s="184"/>
      <c r="D164" s="180" t="s">
        <v>196</v>
      </c>
      <c r="E164" s="185" t="s">
        <v>1</v>
      </c>
      <c r="F164" s="186" t="s">
        <v>1316</v>
      </c>
      <c r="H164" s="187">
        <v>45.188000000000002</v>
      </c>
      <c r="I164" s="188"/>
      <c r="L164" s="184"/>
      <c r="M164" s="189"/>
      <c r="N164" s="190"/>
      <c r="O164" s="190"/>
      <c r="P164" s="190"/>
      <c r="Q164" s="190"/>
      <c r="R164" s="190"/>
      <c r="S164" s="190"/>
      <c r="T164" s="191"/>
      <c r="AT164" s="185" t="s">
        <v>196</v>
      </c>
      <c r="AU164" s="185" t="s">
        <v>88</v>
      </c>
      <c r="AV164" s="13" t="s">
        <v>88</v>
      </c>
      <c r="AW164" s="13" t="s">
        <v>36</v>
      </c>
      <c r="AX164" s="13" t="s">
        <v>79</v>
      </c>
      <c r="AY164" s="185" t="s">
        <v>184</v>
      </c>
    </row>
    <row r="165" spans="1:65" s="13" customFormat="1" ht="11.25">
      <c r="B165" s="184"/>
      <c r="D165" s="180" t="s">
        <v>196</v>
      </c>
      <c r="E165" s="185" t="s">
        <v>1</v>
      </c>
      <c r="F165" s="186" t="s">
        <v>1317</v>
      </c>
      <c r="H165" s="187">
        <v>61.82</v>
      </c>
      <c r="I165" s="188"/>
      <c r="L165" s="184"/>
      <c r="M165" s="189"/>
      <c r="N165" s="190"/>
      <c r="O165" s="190"/>
      <c r="P165" s="190"/>
      <c r="Q165" s="190"/>
      <c r="R165" s="190"/>
      <c r="S165" s="190"/>
      <c r="T165" s="191"/>
      <c r="AT165" s="185" t="s">
        <v>196</v>
      </c>
      <c r="AU165" s="185" t="s">
        <v>88</v>
      </c>
      <c r="AV165" s="13" t="s">
        <v>88</v>
      </c>
      <c r="AW165" s="13" t="s">
        <v>36</v>
      </c>
      <c r="AX165" s="13" t="s">
        <v>79</v>
      </c>
      <c r="AY165" s="185" t="s">
        <v>184</v>
      </c>
    </row>
    <row r="166" spans="1:65" s="13" customFormat="1" ht="33.75">
      <c r="B166" s="184"/>
      <c r="D166" s="180" t="s">
        <v>196</v>
      </c>
      <c r="E166" s="185" t="s">
        <v>1</v>
      </c>
      <c r="F166" s="186" t="s">
        <v>1318</v>
      </c>
      <c r="H166" s="187">
        <v>120.41425</v>
      </c>
      <c r="I166" s="188"/>
      <c r="L166" s="184"/>
      <c r="M166" s="189"/>
      <c r="N166" s="190"/>
      <c r="O166" s="190"/>
      <c r="P166" s="190"/>
      <c r="Q166" s="190"/>
      <c r="R166" s="190"/>
      <c r="S166" s="190"/>
      <c r="T166" s="191"/>
      <c r="AT166" s="185" t="s">
        <v>196</v>
      </c>
      <c r="AU166" s="185" t="s">
        <v>88</v>
      </c>
      <c r="AV166" s="13" t="s">
        <v>88</v>
      </c>
      <c r="AW166" s="13" t="s">
        <v>36</v>
      </c>
      <c r="AX166" s="13" t="s">
        <v>79</v>
      </c>
      <c r="AY166" s="185" t="s">
        <v>184</v>
      </c>
    </row>
    <row r="167" spans="1:65" s="14" customFormat="1" ht="11.25">
      <c r="B167" s="192"/>
      <c r="D167" s="180" t="s">
        <v>196</v>
      </c>
      <c r="E167" s="193" t="s">
        <v>1</v>
      </c>
      <c r="F167" s="194" t="s">
        <v>212</v>
      </c>
      <c r="H167" s="195">
        <v>247.20224999999999</v>
      </c>
      <c r="I167" s="196"/>
      <c r="L167" s="192"/>
      <c r="M167" s="197"/>
      <c r="N167" s="198"/>
      <c r="O167" s="198"/>
      <c r="P167" s="198"/>
      <c r="Q167" s="198"/>
      <c r="R167" s="198"/>
      <c r="S167" s="198"/>
      <c r="T167" s="199"/>
      <c r="AT167" s="193" t="s">
        <v>196</v>
      </c>
      <c r="AU167" s="193" t="s">
        <v>88</v>
      </c>
      <c r="AV167" s="14" t="s">
        <v>192</v>
      </c>
      <c r="AW167" s="14" t="s">
        <v>36</v>
      </c>
      <c r="AX167" s="14" t="s">
        <v>86</v>
      </c>
      <c r="AY167" s="193" t="s">
        <v>184</v>
      </c>
    </row>
    <row r="168" spans="1:65" s="2" customFormat="1" ht="14.45" customHeight="1">
      <c r="A168" s="33"/>
      <c r="B168" s="166"/>
      <c r="C168" s="167" t="s">
        <v>239</v>
      </c>
      <c r="D168" s="167" t="s">
        <v>187</v>
      </c>
      <c r="E168" s="168" t="s">
        <v>1001</v>
      </c>
      <c r="F168" s="169" t="s">
        <v>1002</v>
      </c>
      <c r="G168" s="170" t="s">
        <v>200</v>
      </c>
      <c r="H168" s="171">
        <v>21.5</v>
      </c>
      <c r="I168" s="172"/>
      <c r="J168" s="173">
        <f>ROUND(I168*H168,2)</f>
        <v>0</v>
      </c>
      <c r="K168" s="169" t="s">
        <v>925</v>
      </c>
      <c r="L168" s="34"/>
      <c r="M168" s="174" t="s">
        <v>1</v>
      </c>
      <c r="N168" s="175" t="s">
        <v>44</v>
      </c>
      <c r="O168" s="59"/>
      <c r="P168" s="176">
        <f>O168*H168</f>
        <v>0</v>
      </c>
      <c r="Q168" s="176">
        <v>0</v>
      </c>
      <c r="R168" s="176">
        <f>Q168*H168</f>
        <v>0</v>
      </c>
      <c r="S168" s="176">
        <v>0</v>
      </c>
      <c r="T168" s="177">
        <f>S168*H168</f>
        <v>0</v>
      </c>
      <c r="U168" s="33"/>
      <c r="V168" s="33"/>
      <c r="W168" s="33"/>
      <c r="X168" s="33"/>
      <c r="Y168" s="33"/>
      <c r="Z168" s="33"/>
      <c r="AA168" s="33"/>
      <c r="AB168" s="33"/>
      <c r="AC168" s="33"/>
      <c r="AD168" s="33"/>
      <c r="AE168" s="33"/>
      <c r="AR168" s="178" t="s">
        <v>192</v>
      </c>
      <c r="AT168" s="178" t="s">
        <v>187</v>
      </c>
      <c r="AU168" s="178" t="s">
        <v>88</v>
      </c>
      <c r="AY168" s="18" t="s">
        <v>184</v>
      </c>
      <c r="BE168" s="179">
        <f>IF(N168="základní",J168,0)</f>
        <v>0</v>
      </c>
      <c r="BF168" s="179">
        <f>IF(N168="snížená",J168,0)</f>
        <v>0</v>
      </c>
      <c r="BG168" s="179">
        <f>IF(N168="zákl. přenesená",J168,0)</f>
        <v>0</v>
      </c>
      <c r="BH168" s="179">
        <f>IF(N168="sníž. přenesená",J168,0)</f>
        <v>0</v>
      </c>
      <c r="BI168" s="179">
        <f>IF(N168="nulová",J168,0)</f>
        <v>0</v>
      </c>
      <c r="BJ168" s="18" t="s">
        <v>86</v>
      </c>
      <c r="BK168" s="179">
        <f>ROUND(I168*H168,2)</f>
        <v>0</v>
      </c>
      <c r="BL168" s="18" t="s">
        <v>192</v>
      </c>
      <c r="BM168" s="178" t="s">
        <v>1319</v>
      </c>
    </row>
    <row r="169" spans="1:65" s="13" customFormat="1" ht="11.25">
      <c r="B169" s="184"/>
      <c r="D169" s="180" t="s">
        <v>196</v>
      </c>
      <c r="E169" s="185" t="s">
        <v>1</v>
      </c>
      <c r="F169" s="186" t="s">
        <v>1320</v>
      </c>
      <c r="H169" s="187">
        <v>21.5</v>
      </c>
      <c r="I169" s="188"/>
      <c r="L169" s="184"/>
      <c r="M169" s="189"/>
      <c r="N169" s="190"/>
      <c r="O169" s="190"/>
      <c r="P169" s="190"/>
      <c r="Q169" s="190"/>
      <c r="R169" s="190"/>
      <c r="S169" s="190"/>
      <c r="T169" s="191"/>
      <c r="AT169" s="185" t="s">
        <v>196</v>
      </c>
      <c r="AU169" s="185" t="s">
        <v>88</v>
      </c>
      <c r="AV169" s="13" t="s">
        <v>88</v>
      </c>
      <c r="AW169" s="13" t="s">
        <v>36</v>
      </c>
      <c r="AX169" s="13" t="s">
        <v>86</v>
      </c>
      <c r="AY169" s="185" t="s">
        <v>184</v>
      </c>
    </row>
    <row r="170" spans="1:65" s="2" customFormat="1" ht="24.2" customHeight="1">
      <c r="A170" s="33"/>
      <c r="B170" s="166"/>
      <c r="C170" s="167" t="s">
        <v>244</v>
      </c>
      <c r="D170" s="167" t="s">
        <v>187</v>
      </c>
      <c r="E170" s="168" t="s">
        <v>1005</v>
      </c>
      <c r="F170" s="169" t="s">
        <v>1006</v>
      </c>
      <c r="G170" s="170" t="s">
        <v>327</v>
      </c>
      <c r="H170" s="171">
        <v>29.36</v>
      </c>
      <c r="I170" s="172"/>
      <c r="J170" s="173">
        <f>ROUND(I170*H170,2)</f>
        <v>0</v>
      </c>
      <c r="K170" s="169" t="s">
        <v>925</v>
      </c>
      <c r="L170" s="34"/>
      <c r="M170" s="174" t="s">
        <v>1</v>
      </c>
      <c r="N170" s="175" t="s">
        <v>44</v>
      </c>
      <c r="O170" s="59"/>
      <c r="P170" s="176">
        <f>O170*H170</f>
        <v>0</v>
      </c>
      <c r="Q170" s="176">
        <v>0</v>
      </c>
      <c r="R170" s="176">
        <f>Q170*H170</f>
        <v>0</v>
      </c>
      <c r="S170" s="176">
        <v>0</v>
      </c>
      <c r="T170" s="177">
        <f>S170*H170</f>
        <v>0</v>
      </c>
      <c r="U170" s="33"/>
      <c r="V170" s="33"/>
      <c r="W170" s="33"/>
      <c r="X170" s="33"/>
      <c r="Y170" s="33"/>
      <c r="Z170" s="33"/>
      <c r="AA170" s="33"/>
      <c r="AB170" s="33"/>
      <c r="AC170" s="33"/>
      <c r="AD170" s="33"/>
      <c r="AE170" s="33"/>
      <c r="AR170" s="178" t="s">
        <v>192</v>
      </c>
      <c r="AT170" s="178" t="s">
        <v>187</v>
      </c>
      <c r="AU170" s="178" t="s">
        <v>88</v>
      </c>
      <c r="AY170" s="18" t="s">
        <v>184</v>
      </c>
      <c r="BE170" s="179">
        <f>IF(N170="základní",J170,0)</f>
        <v>0</v>
      </c>
      <c r="BF170" s="179">
        <f>IF(N170="snížená",J170,0)</f>
        <v>0</v>
      </c>
      <c r="BG170" s="179">
        <f>IF(N170="zákl. přenesená",J170,0)</f>
        <v>0</v>
      </c>
      <c r="BH170" s="179">
        <f>IF(N170="sníž. přenesená",J170,0)</f>
        <v>0</v>
      </c>
      <c r="BI170" s="179">
        <f>IF(N170="nulová",J170,0)</f>
        <v>0</v>
      </c>
      <c r="BJ170" s="18" t="s">
        <v>86</v>
      </c>
      <c r="BK170" s="179">
        <f>ROUND(I170*H170,2)</f>
        <v>0</v>
      </c>
      <c r="BL170" s="18" t="s">
        <v>192</v>
      </c>
      <c r="BM170" s="178" t="s">
        <v>1321</v>
      </c>
    </row>
    <row r="171" spans="1:65" s="13" customFormat="1" ht="11.25">
      <c r="B171" s="184"/>
      <c r="D171" s="180" t="s">
        <v>196</v>
      </c>
      <c r="E171" s="185" t="s">
        <v>1</v>
      </c>
      <c r="F171" s="186" t="s">
        <v>1309</v>
      </c>
      <c r="H171" s="187">
        <v>12.2</v>
      </c>
      <c r="I171" s="188"/>
      <c r="L171" s="184"/>
      <c r="M171" s="189"/>
      <c r="N171" s="190"/>
      <c r="O171" s="190"/>
      <c r="P171" s="190"/>
      <c r="Q171" s="190"/>
      <c r="R171" s="190"/>
      <c r="S171" s="190"/>
      <c r="T171" s="191"/>
      <c r="AT171" s="185" t="s">
        <v>196</v>
      </c>
      <c r="AU171" s="185" t="s">
        <v>88</v>
      </c>
      <c r="AV171" s="13" t="s">
        <v>88</v>
      </c>
      <c r="AW171" s="13" t="s">
        <v>36</v>
      </c>
      <c r="AX171" s="13" t="s">
        <v>79</v>
      </c>
      <c r="AY171" s="185" t="s">
        <v>184</v>
      </c>
    </row>
    <row r="172" spans="1:65" s="13" customFormat="1" ht="11.25">
      <c r="B172" s="184"/>
      <c r="D172" s="180" t="s">
        <v>196</v>
      </c>
      <c r="E172" s="185" t="s">
        <v>1</v>
      </c>
      <c r="F172" s="186" t="s">
        <v>1310</v>
      </c>
      <c r="H172" s="187">
        <v>6.56</v>
      </c>
      <c r="I172" s="188"/>
      <c r="L172" s="184"/>
      <c r="M172" s="189"/>
      <c r="N172" s="190"/>
      <c r="O172" s="190"/>
      <c r="P172" s="190"/>
      <c r="Q172" s="190"/>
      <c r="R172" s="190"/>
      <c r="S172" s="190"/>
      <c r="T172" s="191"/>
      <c r="AT172" s="185" t="s">
        <v>196</v>
      </c>
      <c r="AU172" s="185" t="s">
        <v>88</v>
      </c>
      <c r="AV172" s="13" t="s">
        <v>88</v>
      </c>
      <c r="AW172" s="13" t="s">
        <v>36</v>
      </c>
      <c r="AX172" s="13" t="s">
        <v>79</v>
      </c>
      <c r="AY172" s="185" t="s">
        <v>184</v>
      </c>
    </row>
    <row r="173" spans="1:65" s="13" customFormat="1" ht="11.25">
      <c r="B173" s="184"/>
      <c r="D173" s="180" t="s">
        <v>196</v>
      </c>
      <c r="E173" s="185" t="s">
        <v>1</v>
      </c>
      <c r="F173" s="186" t="s">
        <v>1311</v>
      </c>
      <c r="H173" s="187">
        <v>10.6</v>
      </c>
      <c r="I173" s="188"/>
      <c r="L173" s="184"/>
      <c r="M173" s="189"/>
      <c r="N173" s="190"/>
      <c r="O173" s="190"/>
      <c r="P173" s="190"/>
      <c r="Q173" s="190"/>
      <c r="R173" s="190"/>
      <c r="S173" s="190"/>
      <c r="T173" s="191"/>
      <c r="AT173" s="185" t="s">
        <v>196</v>
      </c>
      <c r="AU173" s="185" t="s">
        <v>88</v>
      </c>
      <c r="AV173" s="13" t="s">
        <v>88</v>
      </c>
      <c r="AW173" s="13" t="s">
        <v>36</v>
      </c>
      <c r="AX173" s="13" t="s">
        <v>79</v>
      </c>
      <c r="AY173" s="185" t="s">
        <v>184</v>
      </c>
    </row>
    <row r="174" spans="1:65" s="14" customFormat="1" ht="11.25">
      <c r="B174" s="192"/>
      <c r="D174" s="180" t="s">
        <v>196</v>
      </c>
      <c r="E174" s="193" t="s">
        <v>1</v>
      </c>
      <c r="F174" s="194" t="s">
        <v>212</v>
      </c>
      <c r="H174" s="195">
        <v>29.36</v>
      </c>
      <c r="I174" s="196"/>
      <c r="L174" s="192"/>
      <c r="M174" s="197"/>
      <c r="N174" s="198"/>
      <c r="O174" s="198"/>
      <c r="P174" s="198"/>
      <c r="Q174" s="198"/>
      <c r="R174" s="198"/>
      <c r="S174" s="198"/>
      <c r="T174" s="199"/>
      <c r="AT174" s="193" t="s">
        <v>196</v>
      </c>
      <c r="AU174" s="193" t="s">
        <v>88</v>
      </c>
      <c r="AV174" s="14" t="s">
        <v>192</v>
      </c>
      <c r="AW174" s="14" t="s">
        <v>36</v>
      </c>
      <c r="AX174" s="14" t="s">
        <v>86</v>
      </c>
      <c r="AY174" s="193" t="s">
        <v>184</v>
      </c>
    </row>
    <row r="175" spans="1:65" s="2" customFormat="1" ht="24.2" customHeight="1">
      <c r="A175" s="33"/>
      <c r="B175" s="166"/>
      <c r="C175" s="167" t="s">
        <v>249</v>
      </c>
      <c r="D175" s="167" t="s">
        <v>187</v>
      </c>
      <c r="E175" s="168" t="s">
        <v>1009</v>
      </c>
      <c r="F175" s="169" t="s">
        <v>1010</v>
      </c>
      <c r="G175" s="170" t="s">
        <v>200</v>
      </c>
      <c r="H175" s="171">
        <v>68.292000000000002</v>
      </c>
      <c r="I175" s="172"/>
      <c r="J175" s="173">
        <f>ROUND(I175*H175,2)</f>
        <v>0</v>
      </c>
      <c r="K175" s="169" t="s">
        <v>925</v>
      </c>
      <c r="L175" s="34"/>
      <c r="M175" s="174" t="s">
        <v>1</v>
      </c>
      <c r="N175" s="175" t="s">
        <v>44</v>
      </c>
      <c r="O175" s="59"/>
      <c r="P175" s="176">
        <f>O175*H175</f>
        <v>0</v>
      </c>
      <c r="Q175" s="176">
        <v>3.9079999999999997E-2</v>
      </c>
      <c r="R175" s="176">
        <f>Q175*H175</f>
        <v>2.6688513599999997</v>
      </c>
      <c r="S175" s="176">
        <v>0</v>
      </c>
      <c r="T175" s="177">
        <f>S175*H175</f>
        <v>0</v>
      </c>
      <c r="U175" s="33"/>
      <c r="V175" s="33"/>
      <c r="W175" s="33"/>
      <c r="X175" s="33"/>
      <c r="Y175" s="33"/>
      <c r="Z175" s="33"/>
      <c r="AA175" s="33"/>
      <c r="AB175" s="33"/>
      <c r="AC175" s="33"/>
      <c r="AD175" s="33"/>
      <c r="AE175" s="33"/>
      <c r="AR175" s="178" t="s">
        <v>192</v>
      </c>
      <c r="AT175" s="178" t="s">
        <v>187</v>
      </c>
      <c r="AU175" s="178" t="s">
        <v>88</v>
      </c>
      <c r="AY175" s="18" t="s">
        <v>184</v>
      </c>
      <c r="BE175" s="179">
        <f>IF(N175="základní",J175,0)</f>
        <v>0</v>
      </c>
      <c r="BF175" s="179">
        <f>IF(N175="snížená",J175,0)</f>
        <v>0</v>
      </c>
      <c r="BG175" s="179">
        <f>IF(N175="zákl. přenesená",J175,0)</f>
        <v>0</v>
      </c>
      <c r="BH175" s="179">
        <f>IF(N175="sníž. přenesená",J175,0)</f>
        <v>0</v>
      </c>
      <c r="BI175" s="179">
        <f>IF(N175="nulová",J175,0)</f>
        <v>0</v>
      </c>
      <c r="BJ175" s="18" t="s">
        <v>86</v>
      </c>
      <c r="BK175" s="179">
        <f>ROUND(I175*H175,2)</f>
        <v>0</v>
      </c>
      <c r="BL175" s="18" t="s">
        <v>192</v>
      </c>
      <c r="BM175" s="178" t="s">
        <v>1322</v>
      </c>
    </row>
    <row r="176" spans="1:65" s="13" customFormat="1" ht="11.25">
      <c r="B176" s="184"/>
      <c r="D176" s="180" t="s">
        <v>196</v>
      </c>
      <c r="E176" s="185" t="s">
        <v>1</v>
      </c>
      <c r="F176" s="186" t="s">
        <v>1323</v>
      </c>
      <c r="H176" s="187">
        <v>6.02</v>
      </c>
      <c r="I176" s="188"/>
      <c r="L176" s="184"/>
      <c r="M176" s="189"/>
      <c r="N176" s="190"/>
      <c r="O176" s="190"/>
      <c r="P176" s="190"/>
      <c r="Q176" s="190"/>
      <c r="R176" s="190"/>
      <c r="S176" s="190"/>
      <c r="T176" s="191"/>
      <c r="AT176" s="185" t="s">
        <v>196</v>
      </c>
      <c r="AU176" s="185" t="s">
        <v>88</v>
      </c>
      <c r="AV176" s="13" t="s">
        <v>88</v>
      </c>
      <c r="AW176" s="13" t="s">
        <v>36</v>
      </c>
      <c r="AX176" s="13" t="s">
        <v>79</v>
      </c>
      <c r="AY176" s="185" t="s">
        <v>184</v>
      </c>
    </row>
    <row r="177" spans="1:65" s="13" customFormat="1" ht="11.25">
      <c r="B177" s="184"/>
      <c r="D177" s="180" t="s">
        <v>196</v>
      </c>
      <c r="E177" s="185" t="s">
        <v>1</v>
      </c>
      <c r="F177" s="186" t="s">
        <v>1324</v>
      </c>
      <c r="H177" s="187">
        <v>2.0649999999999999</v>
      </c>
      <c r="I177" s="188"/>
      <c r="L177" s="184"/>
      <c r="M177" s="189"/>
      <c r="N177" s="190"/>
      <c r="O177" s="190"/>
      <c r="P177" s="190"/>
      <c r="Q177" s="190"/>
      <c r="R177" s="190"/>
      <c r="S177" s="190"/>
      <c r="T177" s="191"/>
      <c r="AT177" s="185" t="s">
        <v>196</v>
      </c>
      <c r="AU177" s="185" t="s">
        <v>88</v>
      </c>
      <c r="AV177" s="13" t="s">
        <v>88</v>
      </c>
      <c r="AW177" s="13" t="s">
        <v>36</v>
      </c>
      <c r="AX177" s="13" t="s">
        <v>79</v>
      </c>
      <c r="AY177" s="185" t="s">
        <v>184</v>
      </c>
    </row>
    <row r="178" spans="1:65" s="13" customFormat="1" ht="33.75">
      <c r="B178" s="184"/>
      <c r="D178" s="180" t="s">
        <v>196</v>
      </c>
      <c r="E178" s="185" t="s">
        <v>1</v>
      </c>
      <c r="F178" s="186" t="s">
        <v>1325</v>
      </c>
      <c r="H178" s="187">
        <v>60.207124999999998</v>
      </c>
      <c r="I178" s="188"/>
      <c r="L178" s="184"/>
      <c r="M178" s="189"/>
      <c r="N178" s="190"/>
      <c r="O178" s="190"/>
      <c r="P178" s="190"/>
      <c r="Q178" s="190"/>
      <c r="R178" s="190"/>
      <c r="S178" s="190"/>
      <c r="T178" s="191"/>
      <c r="AT178" s="185" t="s">
        <v>196</v>
      </c>
      <c r="AU178" s="185" t="s">
        <v>88</v>
      </c>
      <c r="AV178" s="13" t="s">
        <v>88</v>
      </c>
      <c r="AW178" s="13" t="s">
        <v>36</v>
      </c>
      <c r="AX178" s="13" t="s">
        <v>79</v>
      </c>
      <c r="AY178" s="185" t="s">
        <v>184</v>
      </c>
    </row>
    <row r="179" spans="1:65" s="14" customFormat="1" ht="11.25">
      <c r="B179" s="192"/>
      <c r="D179" s="180" t="s">
        <v>196</v>
      </c>
      <c r="E179" s="193" t="s">
        <v>1</v>
      </c>
      <c r="F179" s="194" t="s">
        <v>212</v>
      </c>
      <c r="H179" s="195">
        <v>68.292124999999999</v>
      </c>
      <c r="I179" s="196"/>
      <c r="L179" s="192"/>
      <c r="M179" s="197"/>
      <c r="N179" s="198"/>
      <c r="O179" s="198"/>
      <c r="P179" s="198"/>
      <c r="Q179" s="198"/>
      <c r="R179" s="198"/>
      <c r="S179" s="198"/>
      <c r="T179" s="199"/>
      <c r="AT179" s="193" t="s">
        <v>196</v>
      </c>
      <c r="AU179" s="193" t="s">
        <v>88</v>
      </c>
      <c r="AV179" s="14" t="s">
        <v>192</v>
      </c>
      <c r="AW179" s="14" t="s">
        <v>36</v>
      </c>
      <c r="AX179" s="14" t="s">
        <v>86</v>
      </c>
      <c r="AY179" s="193" t="s">
        <v>184</v>
      </c>
    </row>
    <row r="180" spans="1:65" s="2" customFormat="1" ht="24.2" customHeight="1">
      <c r="A180" s="33"/>
      <c r="B180" s="166"/>
      <c r="C180" s="167" t="s">
        <v>254</v>
      </c>
      <c r="D180" s="167" t="s">
        <v>187</v>
      </c>
      <c r="E180" s="168" t="s">
        <v>1016</v>
      </c>
      <c r="F180" s="169" t="s">
        <v>1017</v>
      </c>
      <c r="G180" s="170" t="s">
        <v>200</v>
      </c>
      <c r="H180" s="171">
        <v>68.292000000000002</v>
      </c>
      <c r="I180" s="172"/>
      <c r="J180" s="173">
        <f>ROUND(I180*H180,2)</f>
        <v>0</v>
      </c>
      <c r="K180" s="169" t="s">
        <v>925</v>
      </c>
      <c r="L180" s="34"/>
      <c r="M180" s="174" t="s">
        <v>1</v>
      </c>
      <c r="N180" s="175" t="s">
        <v>44</v>
      </c>
      <c r="O180" s="59"/>
      <c r="P180" s="176">
        <f>O180*H180</f>
        <v>0</v>
      </c>
      <c r="Q180" s="176">
        <v>0</v>
      </c>
      <c r="R180" s="176">
        <f>Q180*H180</f>
        <v>0</v>
      </c>
      <c r="S180" s="176">
        <v>0</v>
      </c>
      <c r="T180" s="177">
        <f>S180*H180</f>
        <v>0</v>
      </c>
      <c r="U180" s="33"/>
      <c r="V180" s="33"/>
      <c r="W180" s="33"/>
      <c r="X180" s="33"/>
      <c r="Y180" s="33"/>
      <c r="Z180" s="33"/>
      <c r="AA180" s="33"/>
      <c r="AB180" s="33"/>
      <c r="AC180" s="33"/>
      <c r="AD180" s="33"/>
      <c r="AE180" s="33"/>
      <c r="AR180" s="178" t="s">
        <v>192</v>
      </c>
      <c r="AT180" s="178" t="s">
        <v>187</v>
      </c>
      <c r="AU180" s="178" t="s">
        <v>88</v>
      </c>
      <c r="AY180" s="18" t="s">
        <v>184</v>
      </c>
      <c r="BE180" s="179">
        <f>IF(N180="základní",J180,0)</f>
        <v>0</v>
      </c>
      <c r="BF180" s="179">
        <f>IF(N180="snížená",J180,0)</f>
        <v>0</v>
      </c>
      <c r="BG180" s="179">
        <f>IF(N180="zákl. přenesená",J180,0)</f>
        <v>0</v>
      </c>
      <c r="BH180" s="179">
        <f>IF(N180="sníž. přenesená",J180,0)</f>
        <v>0</v>
      </c>
      <c r="BI180" s="179">
        <f>IF(N180="nulová",J180,0)</f>
        <v>0</v>
      </c>
      <c r="BJ180" s="18" t="s">
        <v>86</v>
      </c>
      <c r="BK180" s="179">
        <f>ROUND(I180*H180,2)</f>
        <v>0</v>
      </c>
      <c r="BL180" s="18" t="s">
        <v>192</v>
      </c>
      <c r="BM180" s="178" t="s">
        <v>1326</v>
      </c>
    </row>
    <row r="181" spans="1:65" s="13" customFormat="1" ht="11.25">
      <c r="B181" s="184"/>
      <c r="D181" s="180" t="s">
        <v>196</v>
      </c>
      <c r="E181" s="185" t="s">
        <v>1</v>
      </c>
      <c r="F181" s="186" t="s">
        <v>1327</v>
      </c>
      <c r="H181" s="187">
        <v>68.292000000000002</v>
      </c>
      <c r="I181" s="188"/>
      <c r="L181" s="184"/>
      <c r="M181" s="189"/>
      <c r="N181" s="190"/>
      <c r="O181" s="190"/>
      <c r="P181" s="190"/>
      <c r="Q181" s="190"/>
      <c r="R181" s="190"/>
      <c r="S181" s="190"/>
      <c r="T181" s="191"/>
      <c r="AT181" s="185" t="s">
        <v>196</v>
      </c>
      <c r="AU181" s="185" t="s">
        <v>88</v>
      </c>
      <c r="AV181" s="13" t="s">
        <v>88</v>
      </c>
      <c r="AW181" s="13" t="s">
        <v>36</v>
      </c>
      <c r="AX181" s="13" t="s">
        <v>86</v>
      </c>
      <c r="AY181" s="185" t="s">
        <v>184</v>
      </c>
    </row>
    <row r="182" spans="1:65" s="2" customFormat="1" ht="24.2" customHeight="1">
      <c r="A182" s="33"/>
      <c r="B182" s="166"/>
      <c r="C182" s="167" t="s">
        <v>262</v>
      </c>
      <c r="D182" s="167" t="s">
        <v>187</v>
      </c>
      <c r="E182" s="168" t="s">
        <v>1019</v>
      </c>
      <c r="F182" s="169" t="s">
        <v>1020</v>
      </c>
      <c r="G182" s="170" t="s">
        <v>200</v>
      </c>
      <c r="H182" s="171">
        <v>13.574</v>
      </c>
      <c r="I182" s="172"/>
      <c r="J182" s="173">
        <f>ROUND(I182*H182,2)</f>
        <v>0</v>
      </c>
      <c r="K182" s="169" t="s">
        <v>925</v>
      </c>
      <c r="L182" s="34"/>
      <c r="M182" s="174" t="s">
        <v>1</v>
      </c>
      <c r="N182" s="175" t="s">
        <v>44</v>
      </c>
      <c r="O182" s="59"/>
      <c r="P182" s="176">
        <f>O182*H182</f>
        <v>0</v>
      </c>
      <c r="Q182" s="176">
        <v>3.8850000000000003E-2</v>
      </c>
      <c r="R182" s="176">
        <f>Q182*H182</f>
        <v>0.52734990000000004</v>
      </c>
      <c r="S182" s="176">
        <v>0</v>
      </c>
      <c r="T182" s="177">
        <f>S182*H182</f>
        <v>0</v>
      </c>
      <c r="U182" s="33"/>
      <c r="V182" s="33"/>
      <c r="W182" s="33"/>
      <c r="X182" s="33"/>
      <c r="Y182" s="33"/>
      <c r="Z182" s="33"/>
      <c r="AA182" s="33"/>
      <c r="AB182" s="33"/>
      <c r="AC182" s="33"/>
      <c r="AD182" s="33"/>
      <c r="AE182" s="33"/>
      <c r="AR182" s="178" t="s">
        <v>192</v>
      </c>
      <c r="AT182" s="178" t="s">
        <v>187</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1328</v>
      </c>
    </row>
    <row r="183" spans="1:65" s="13" customFormat="1" ht="11.25">
      <c r="B183" s="184"/>
      <c r="D183" s="180" t="s">
        <v>196</v>
      </c>
      <c r="E183" s="185" t="s">
        <v>1</v>
      </c>
      <c r="F183" s="186" t="s">
        <v>1329</v>
      </c>
      <c r="H183" s="187">
        <v>2.3220000000000001</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3" customFormat="1" ht="11.25">
      <c r="B184" s="184"/>
      <c r="D184" s="180" t="s">
        <v>196</v>
      </c>
      <c r="E184" s="185" t="s">
        <v>1</v>
      </c>
      <c r="F184" s="186" t="s">
        <v>1330</v>
      </c>
      <c r="H184" s="187">
        <v>11.2524</v>
      </c>
      <c r="I184" s="188"/>
      <c r="L184" s="184"/>
      <c r="M184" s="189"/>
      <c r="N184" s="190"/>
      <c r="O184" s="190"/>
      <c r="P184" s="190"/>
      <c r="Q184" s="190"/>
      <c r="R184" s="190"/>
      <c r="S184" s="190"/>
      <c r="T184" s="191"/>
      <c r="AT184" s="185" t="s">
        <v>196</v>
      </c>
      <c r="AU184" s="185" t="s">
        <v>88</v>
      </c>
      <c r="AV184" s="13" t="s">
        <v>88</v>
      </c>
      <c r="AW184" s="13" t="s">
        <v>36</v>
      </c>
      <c r="AX184" s="13" t="s">
        <v>79</v>
      </c>
      <c r="AY184" s="185" t="s">
        <v>184</v>
      </c>
    </row>
    <row r="185" spans="1:65" s="14" customFormat="1" ht="11.25">
      <c r="B185" s="192"/>
      <c r="D185" s="180" t="s">
        <v>196</v>
      </c>
      <c r="E185" s="193" t="s">
        <v>1</v>
      </c>
      <c r="F185" s="194" t="s">
        <v>212</v>
      </c>
      <c r="H185" s="195">
        <v>13.574400000000001</v>
      </c>
      <c r="I185" s="196"/>
      <c r="L185" s="192"/>
      <c r="M185" s="197"/>
      <c r="N185" s="198"/>
      <c r="O185" s="198"/>
      <c r="P185" s="198"/>
      <c r="Q185" s="198"/>
      <c r="R185" s="198"/>
      <c r="S185" s="198"/>
      <c r="T185" s="199"/>
      <c r="AT185" s="193" t="s">
        <v>196</v>
      </c>
      <c r="AU185" s="193" t="s">
        <v>88</v>
      </c>
      <c r="AV185" s="14" t="s">
        <v>192</v>
      </c>
      <c r="AW185" s="14" t="s">
        <v>36</v>
      </c>
      <c r="AX185" s="14" t="s">
        <v>86</v>
      </c>
      <c r="AY185" s="193" t="s">
        <v>184</v>
      </c>
    </row>
    <row r="186" spans="1:65" s="2" customFormat="1" ht="24.2" customHeight="1">
      <c r="A186" s="33"/>
      <c r="B186" s="166"/>
      <c r="C186" s="167" t="s">
        <v>8</v>
      </c>
      <c r="D186" s="167" t="s">
        <v>187</v>
      </c>
      <c r="E186" s="168" t="s">
        <v>1026</v>
      </c>
      <c r="F186" s="169" t="s">
        <v>1027</v>
      </c>
      <c r="G186" s="170" t="s">
        <v>200</v>
      </c>
      <c r="H186" s="171">
        <v>6.45</v>
      </c>
      <c r="I186" s="172"/>
      <c r="J186" s="173">
        <f>ROUND(I186*H186,2)</f>
        <v>0</v>
      </c>
      <c r="K186" s="169" t="s">
        <v>925</v>
      </c>
      <c r="L186" s="34"/>
      <c r="M186" s="174" t="s">
        <v>1</v>
      </c>
      <c r="N186" s="175" t="s">
        <v>44</v>
      </c>
      <c r="O186" s="59"/>
      <c r="P186" s="176">
        <f>O186*H186</f>
        <v>0</v>
      </c>
      <c r="Q186" s="176">
        <v>3.8850000000000003E-2</v>
      </c>
      <c r="R186" s="176">
        <f>Q186*H186</f>
        <v>0.25058250000000004</v>
      </c>
      <c r="S186" s="176">
        <v>0</v>
      </c>
      <c r="T186" s="177">
        <f>S186*H186</f>
        <v>0</v>
      </c>
      <c r="U186" s="33"/>
      <c r="V186" s="33"/>
      <c r="W186" s="33"/>
      <c r="X186" s="33"/>
      <c r="Y186" s="33"/>
      <c r="Z186" s="33"/>
      <c r="AA186" s="33"/>
      <c r="AB186" s="33"/>
      <c r="AC186" s="33"/>
      <c r="AD186" s="33"/>
      <c r="AE186" s="33"/>
      <c r="AR186" s="178" t="s">
        <v>192</v>
      </c>
      <c r="AT186" s="178" t="s">
        <v>187</v>
      </c>
      <c r="AU186" s="178" t="s">
        <v>88</v>
      </c>
      <c r="AY186" s="18" t="s">
        <v>184</v>
      </c>
      <c r="BE186" s="179">
        <f>IF(N186="základní",J186,0)</f>
        <v>0</v>
      </c>
      <c r="BF186" s="179">
        <f>IF(N186="snížená",J186,0)</f>
        <v>0</v>
      </c>
      <c r="BG186" s="179">
        <f>IF(N186="zákl. přenesená",J186,0)</f>
        <v>0</v>
      </c>
      <c r="BH186" s="179">
        <f>IF(N186="sníž. přenesená",J186,0)</f>
        <v>0</v>
      </c>
      <c r="BI186" s="179">
        <f>IF(N186="nulová",J186,0)</f>
        <v>0</v>
      </c>
      <c r="BJ186" s="18" t="s">
        <v>86</v>
      </c>
      <c r="BK186" s="179">
        <f>ROUND(I186*H186,2)</f>
        <v>0</v>
      </c>
      <c r="BL186" s="18" t="s">
        <v>192</v>
      </c>
      <c r="BM186" s="178" t="s">
        <v>1331</v>
      </c>
    </row>
    <row r="187" spans="1:65" s="13" customFormat="1" ht="11.25">
      <c r="B187" s="184"/>
      <c r="D187" s="180" t="s">
        <v>196</v>
      </c>
      <c r="E187" s="185" t="s">
        <v>1</v>
      </c>
      <c r="F187" s="186" t="s">
        <v>1332</v>
      </c>
      <c r="H187" s="187">
        <v>6.45</v>
      </c>
      <c r="I187" s="188"/>
      <c r="L187" s="184"/>
      <c r="M187" s="189"/>
      <c r="N187" s="190"/>
      <c r="O187" s="190"/>
      <c r="P187" s="190"/>
      <c r="Q187" s="190"/>
      <c r="R187" s="190"/>
      <c r="S187" s="190"/>
      <c r="T187" s="191"/>
      <c r="AT187" s="185" t="s">
        <v>196</v>
      </c>
      <c r="AU187" s="185" t="s">
        <v>88</v>
      </c>
      <c r="AV187" s="13" t="s">
        <v>88</v>
      </c>
      <c r="AW187" s="13" t="s">
        <v>36</v>
      </c>
      <c r="AX187" s="13" t="s">
        <v>86</v>
      </c>
      <c r="AY187" s="185" t="s">
        <v>184</v>
      </c>
    </row>
    <row r="188" spans="1:65" s="2" customFormat="1" ht="24.2" customHeight="1">
      <c r="A188" s="33"/>
      <c r="B188" s="166"/>
      <c r="C188" s="167" t="s">
        <v>274</v>
      </c>
      <c r="D188" s="167" t="s">
        <v>187</v>
      </c>
      <c r="E188" s="168" t="s">
        <v>1030</v>
      </c>
      <c r="F188" s="169" t="s">
        <v>1031</v>
      </c>
      <c r="G188" s="170" t="s">
        <v>200</v>
      </c>
      <c r="H188" s="171">
        <v>18.545999999999999</v>
      </c>
      <c r="I188" s="172"/>
      <c r="J188" s="173">
        <f>ROUND(I188*H188,2)</f>
        <v>0</v>
      </c>
      <c r="K188" s="169" t="s">
        <v>925</v>
      </c>
      <c r="L188" s="34"/>
      <c r="M188" s="174" t="s">
        <v>1</v>
      </c>
      <c r="N188" s="175" t="s">
        <v>44</v>
      </c>
      <c r="O188" s="59"/>
      <c r="P188" s="176">
        <f>O188*H188</f>
        <v>0</v>
      </c>
      <c r="Q188" s="176">
        <v>3.9899999999999998E-2</v>
      </c>
      <c r="R188" s="176">
        <f>Q188*H188</f>
        <v>0.7399853999999999</v>
      </c>
      <c r="S188" s="176">
        <v>0</v>
      </c>
      <c r="T188" s="177">
        <f>S188*H188</f>
        <v>0</v>
      </c>
      <c r="U188" s="33"/>
      <c r="V188" s="33"/>
      <c r="W188" s="33"/>
      <c r="X188" s="33"/>
      <c r="Y188" s="33"/>
      <c r="Z188" s="33"/>
      <c r="AA188" s="33"/>
      <c r="AB188" s="33"/>
      <c r="AC188" s="33"/>
      <c r="AD188" s="33"/>
      <c r="AE188" s="33"/>
      <c r="AR188" s="178" t="s">
        <v>192</v>
      </c>
      <c r="AT188" s="178" t="s">
        <v>187</v>
      </c>
      <c r="AU188" s="178" t="s">
        <v>88</v>
      </c>
      <c r="AY188" s="18" t="s">
        <v>184</v>
      </c>
      <c r="BE188" s="179">
        <f>IF(N188="základní",J188,0)</f>
        <v>0</v>
      </c>
      <c r="BF188" s="179">
        <f>IF(N188="snížená",J188,0)</f>
        <v>0</v>
      </c>
      <c r="BG188" s="179">
        <f>IF(N188="zákl. přenesená",J188,0)</f>
        <v>0</v>
      </c>
      <c r="BH188" s="179">
        <f>IF(N188="sníž. přenesená",J188,0)</f>
        <v>0</v>
      </c>
      <c r="BI188" s="179">
        <f>IF(N188="nulová",J188,0)</f>
        <v>0</v>
      </c>
      <c r="BJ188" s="18" t="s">
        <v>86</v>
      </c>
      <c r="BK188" s="179">
        <f>ROUND(I188*H188,2)</f>
        <v>0</v>
      </c>
      <c r="BL188" s="18" t="s">
        <v>192</v>
      </c>
      <c r="BM188" s="178" t="s">
        <v>1333</v>
      </c>
    </row>
    <row r="189" spans="1:65" s="13" customFormat="1" ht="22.5">
      <c r="B189" s="184"/>
      <c r="D189" s="180" t="s">
        <v>196</v>
      </c>
      <c r="E189" s="185" t="s">
        <v>1</v>
      </c>
      <c r="F189" s="186" t="s">
        <v>1334</v>
      </c>
      <c r="H189" s="187">
        <v>18.545999999999999</v>
      </c>
      <c r="I189" s="188"/>
      <c r="L189" s="184"/>
      <c r="M189" s="189"/>
      <c r="N189" s="190"/>
      <c r="O189" s="190"/>
      <c r="P189" s="190"/>
      <c r="Q189" s="190"/>
      <c r="R189" s="190"/>
      <c r="S189" s="190"/>
      <c r="T189" s="191"/>
      <c r="AT189" s="185" t="s">
        <v>196</v>
      </c>
      <c r="AU189" s="185" t="s">
        <v>88</v>
      </c>
      <c r="AV189" s="13" t="s">
        <v>88</v>
      </c>
      <c r="AW189" s="13" t="s">
        <v>36</v>
      </c>
      <c r="AX189" s="13" t="s">
        <v>86</v>
      </c>
      <c r="AY189" s="185" t="s">
        <v>184</v>
      </c>
    </row>
    <row r="190" spans="1:65" s="2" customFormat="1" ht="14.45" customHeight="1">
      <c r="A190" s="33"/>
      <c r="B190" s="166"/>
      <c r="C190" s="167" t="s">
        <v>279</v>
      </c>
      <c r="D190" s="167" t="s">
        <v>187</v>
      </c>
      <c r="E190" s="168" t="s">
        <v>1034</v>
      </c>
      <c r="F190" s="169" t="s">
        <v>1035</v>
      </c>
      <c r="G190" s="170" t="s">
        <v>200</v>
      </c>
      <c r="H190" s="171">
        <v>45.247999999999998</v>
      </c>
      <c r="I190" s="172"/>
      <c r="J190" s="173">
        <f>ROUND(I190*H190,2)</f>
        <v>0</v>
      </c>
      <c r="K190" s="169" t="s">
        <v>925</v>
      </c>
      <c r="L190" s="34"/>
      <c r="M190" s="174" t="s">
        <v>1</v>
      </c>
      <c r="N190" s="175" t="s">
        <v>44</v>
      </c>
      <c r="O190" s="59"/>
      <c r="P190" s="176">
        <f>O190*H190</f>
        <v>0</v>
      </c>
      <c r="Q190" s="176">
        <v>3.5599999999999998E-3</v>
      </c>
      <c r="R190" s="176">
        <f>Q190*H190</f>
        <v>0.16108287999999998</v>
      </c>
      <c r="S190" s="176">
        <v>0</v>
      </c>
      <c r="T190" s="177">
        <f>S190*H190</f>
        <v>0</v>
      </c>
      <c r="U190" s="33"/>
      <c r="V190" s="33"/>
      <c r="W190" s="33"/>
      <c r="X190" s="33"/>
      <c r="Y190" s="33"/>
      <c r="Z190" s="33"/>
      <c r="AA190" s="33"/>
      <c r="AB190" s="33"/>
      <c r="AC190" s="33"/>
      <c r="AD190" s="33"/>
      <c r="AE190" s="33"/>
      <c r="AR190" s="178" t="s">
        <v>192</v>
      </c>
      <c r="AT190" s="178" t="s">
        <v>187</v>
      </c>
      <c r="AU190" s="178" t="s">
        <v>88</v>
      </c>
      <c r="AY190" s="18" t="s">
        <v>184</v>
      </c>
      <c r="BE190" s="179">
        <f>IF(N190="základní",J190,0)</f>
        <v>0</v>
      </c>
      <c r="BF190" s="179">
        <f>IF(N190="snížená",J190,0)</f>
        <v>0</v>
      </c>
      <c r="BG190" s="179">
        <f>IF(N190="zákl. přenesená",J190,0)</f>
        <v>0</v>
      </c>
      <c r="BH190" s="179">
        <f>IF(N190="sníž. přenesená",J190,0)</f>
        <v>0</v>
      </c>
      <c r="BI190" s="179">
        <f>IF(N190="nulová",J190,0)</f>
        <v>0</v>
      </c>
      <c r="BJ190" s="18" t="s">
        <v>86</v>
      </c>
      <c r="BK190" s="179">
        <f>ROUND(I190*H190,2)</f>
        <v>0</v>
      </c>
      <c r="BL190" s="18" t="s">
        <v>192</v>
      </c>
      <c r="BM190" s="178" t="s">
        <v>1335</v>
      </c>
    </row>
    <row r="191" spans="1:65" s="13" customFormat="1" ht="11.25">
      <c r="B191" s="184"/>
      <c r="D191" s="180" t="s">
        <v>196</v>
      </c>
      <c r="E191" s="185" t="s">
        <v>1</v>
      </c>
      <c r="F191" s="186" t="s">
        <v>1336</v>
      </c>
      <c r="H191" s="187">
        <v>7.74</v>
      </c>
      <c r="I191" s="188"/>
      <c r="L191" s="184"/>
      <c r="M191" s="189"/>
      <c r="N191" s="190"/>
      <c r="O191" s="190"/>
      <c r="P191" s="190"/>
      <c r="Q191" s="190"/>
      <c r="R191" s="190"/>
      <c r="S191" s="190"/>
      <c r="T191" s="191"/>
      <c r="AT191" s="185" t="s">
        <v>196</v>
      </c>
      <c r="AU191" s="185" t="s">
        <v>88</v>
      </c>
      <c r="AV191" s="13" t="s">
        <v>88</v>
      </c>
      <c r="AW191" s="13" t="s">
        <v>36</v>
      </c>
      <c r="AX191" s="13" t="s">
        <v>79</v>
      </c>
      <c r="AY191" s="185" t="s">
        <v>184</v>
      </c>
    </row>
    <row r="192" spans="1:65" s="13" customFormat="1" ht="11.25">
      <c r="B192" s="184"/>
      <c r="D192" s="180" t="s">
        <v>196</v>
      </c>
      <c r="E192" s="185" t="s">
        <v>1</v>
      </c>
      <c r="F192" s="186" t="s">
        <v>1337</v>
      </c>
      <c r="H192" s="187">
        <v>37.508000000000003</v>
      </c>
      <c r="I192" s="188"/>
      <c r="L192" s="184"/>
      <c r="M192" s="189"/>
      <c r="N192" s="190"/>
      <c r="O192" s="190"/>
      <c r="P192" s="190"/>
      <c r="Q192" s="190"/>
      <c r="R192" s="190"/>
      <c r="S192" s="190"/>
      <c r="T192" s="191"/>
      <c r="AT192" s="185" t="s">
        <v>196</v>
      </c>
      <c r="AU192" s="185" t="s">
        <v>88</v>
      </c>
      <c r="AV192" s="13" t="s">
        <v>88</v>
      </c>
      <c r="AW192" s="13" t="s">
        <v>36</v>
      </c>
      <c r="AX192" s="13" t="s">
        <v>79</v>
      </c>
      <c r="AY192" s="185" t="s">
        <v>184</v>
      </c>
    </row>
    <row r="193" spans="1:65" s="14" customFormat="1" ht="11.25">
      <c r="B193" s="192"/>
      <c r="D193" s="180" t="s">
        <v>196</v>
      </c>
      <c r="E193" s="193" t="s">
        <v>1</v>
      </c>
      <c r="F193" s="194" t="s">
        <v>212</v>
      </c>
      <c r="H193" s="195">
        <v>45.247999999999998</v>
      </c>
      <c r="I193" s="196"/>
      <c r="L193" s="192"/>
      <c r="M193" s="197"/>
      <c r="N193" s="198"/>
      <c r="O193" s="198"/>
      <c r="P193" s="198"/>
      <c r="Q193" s="198"/>
      <c r="R193" s="198"/>
      <c r="S193" s="198"/>
      <c r="T193" s="199"/>
      <c r="AT193" s="193" t="s">
        <v>196</v>
      </c>
      <c r="AU193" s="193" t="s">
        <v>88</v>
      </c>
      <c r="AV193" s="14" t="s">
        <v>192</v>
      </c>
      <c r="AW193" s="14" t="s">
        <v>36</v>
      </c>
      <c r="AX193" s="14" t="s">
        <v>86</v>
      </c>
      <c r="AY193" s="193" t="s">
        <v>184</v>
      </c>
    </row>
    <row r="194" spans="1:65" s="2" customFormat="1" ht="24.2" customHeight="1">
      <c r="A194" s="33"/>
      <c r="B194" s="166"/>
      <c r="C194" s="167" t="s">
        <v>283</v>
      </c>
      <c r="D194" s="167" t="s">
        <v>187</v>
      </c>
      <c r="E194" s="168" t="s">
        <v>1037</v>
      </c>
      <c r="F194" s="169" t="s">
        <v>1038</v>
      </c>
      <c r="G194" s="170" t="s">
        <v>200</v>
      </c>
      <c r="H194" s="171">
        <v>21.5</v>
      </c>
      <c r="I194" s="172"/>
      <c r="J194" s="173">
        <f>ROUND(I194*H194,2)</f>
        <v>0</v>
      </c>
      <c r="K194" s="169" t="s">
        <v>925</v>
      </c>
      <c r="L194" s="34"/>
      <c r="M194" s="174" t="s">
        <v>1</v>
      </c>
      <c r="N194" s="175" t="s">
        <v>44</v>
      </c>
      <c r="O194" s="59"/>
      <c r="P194" s="176">
        <f>O194*H194</f>
        <v>0</v>
      </c>
      <c r="Q194" s="176">
        <v>3.5599999999999998E-3</v>
      </c>
      <c r="R194" s="176">
        <f>Q194*H194</f>
        <v>7.6539999999999997E-2</v>
      </c>
      <c r="S194" s="176">
        <v>0</v>
      </c>
      <c r="T194" s="177">
        <f>S194*H194</f>
        <v>0</v>
      </c>
      <c r="U194" s="33"/>
      <c r="V194" s="33"/>
      <c r="W194" s="33"/>
      <c r="X194" s="33"/>
      <c r="Y194" s="33"/>
      <c r="Z194" s="33"/>
      <c r="AA194" s="33"/>
      <c r="AB194" s="33"/>
      <c r="AC194" s="33"/>
      <c r="AD194" s="33"/>
      <c r="AE194" s="33"/>
      <c r="AR194" s="178" t="s">
        <v>192</v>
      </c>
      <c r="AT194" s="178" t="s">
        <v>187</v>
      </c>
      <c r="AU194" s="178" t="s">
        <v>88</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192</v>
      </c>
      <c r="BM194" s="178" t="s">
        <v>1338</v>
      </c>
    </row>
    <row r="195" spans="1:65" s="13" customFormat="1" ht="11.25">
      <c r="B195" s="184"/>
      <c r="D195" s="180" t="s">
        <v>196</v>
      </c>
      <c r="E195" s="185" t="s">
        <v>1</v>
      </c>
      <c r="F195" s="186" t="s">
        <v>1339</v>
      </c>
      <c r="H195" s="187">
        <v>21.5</v>
      </c>
      <c r="I195" s="188"/>
      <c r="L195" s="184"/>
      <c r="M195" s="189"/>
      <c r="N195" s="190"/>
      <c r="O195" s="190"/>
      <c r="P195" s="190"/>
      <c r="Q195" s="190"/>
      <c r="R195" s="190"/>
      <c r="S195" s="190"/>
      <c r="T195" s="191"/>
      <c r="AT195" s="185" t="s">
        <v>196</v>
      </c>
      <c r="AU195" s="185" t="s">
        <v>88</v>
      </c>
      <c r="AV195" s="13" t="s">
        <v>88</v>
      </c>
      <c r="AW195" s="13" t="s">
        <v>36</v>
      </c>
      <c r="AX195" s="13" t="s">
        <v>86</v>
      </c>
      <c r="AY195" s="185" t="s">
        <v>184</v>
      </c>
    </row>
    <row r="196" spans="1:65" s="2" customFormat="1" ht="24.2" customHeight="1">
      <c r="A196" s="33"/>
      <c r="B196" s="166"/>
      <c r="C196" s="167" t="s">
        <v>288</v>
      </c>
      <c r="D196" s="167" t="s">
        <v>187</v>
      </c>
      <c r="E196" s="168" t="s">
        <v>1340</v>
      </c>
      <c r="F196" s="169" t="s">
        <v>1341</v>
      </c>
      <c r="G196" s="170" t="s">
        <v>200</v>
      </c>
      <c r="H196" s="171">
        <v>0.4</v>
      </c>
      <c r="I196" s="172"/>
      <c r="J196" s="173">
        <f>ROUND(I196*H196,2)</f>
        <v>0</v>
      </c>
      <c r="K196" s="169" t="s">
        <v>925</v>
      </c>
      <c r="L196" s="34"/>
      <c r="M196" s="174" t="s">
        <v>1</v>
      </c>
      <c r="N196" s="175" t="s">
        <v>44</v>
      </c>
      <c r="O196" s="59"/>
      <c r="P196" s="176">
        <f>O196*H196</f>
        <v>0</v>
      </c>
      <c r="Q196" s="176">
        <v>9.8999999999999999E-4</v>
      </c>
      <c r="R196" s="176">
        <f>Q196*H196</f>
        <v>3.9600000000000003E-4</v>
      </c>
      <c r="S196" s="176">
        <v>0</v>
      </c>
      <c r="T196" s="177">
        <f>S196*H196</f>
        <v>0</v>
      </c>
      <c r="U196" s="33"/>
      <c r="V196" s="33"/>
      <c r="W196" s="33"/>
      <c r="X196" s="33"/>
      <c r="Y196" s="33"/>
      <c r="Z196" s="33"/>
      <c r="AA196" s="33"/>
      <c r="AB196" s="33"/>
      <c r="AC196" s="33"/>
      <c r="AD196" s="33"/>
      <c r="AE196" s="33"/>
      <c r="AR196" s="178" t="s">
        <v>192</v>
      </c>
      <c r="AT196" s="178" t="s">
        <v>187</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1342</v>
      </c>
    </row>
    <row r="197" spans="1:65" s="13" customFormat="1" ht="11.25">
      <c r="B197" s="184"/>
      <c r="D197" s="180" t="s">
        <v>196</v>
      </c>
      <c r="E197" s="185" t="s">
        <v>1</v>
      </c>
      <c r="F197" s="186" t="s">
        <v>1343</v>
      </c>
      <c r="H197" s="187">
        <v>0.4</v>
      </c>
      <c r="I197" s="188"/>
      <c r="L197" s="184"/>
      <c r="M197" s="189"/>
      <c r="N197" s="190"/>
      <c r="O197" s="190"/>
      <c r="P197" s="190"/>
      <c r="Q197" s="190"/>
      <c r="R197" s="190"/>
      <c r="S197" s="190"/>
      <c r="T197" s="191"/>
      <c r="AT197" s="185" t="s">
        <v>196</v>
      </c>
      <c r="AU197" s="185" t="s">
        <v>88</v>
      </c>
      <c r="AV197" s="13" t="s">
        <v>88</v>
      </c>
      <c r="AW197" s="13" t="s">
        <v>36</v>
      </c>
      <c r="AX197" s="13" t="s">
        <v>86</v>
      </c>
      <c r="AY197" s="185" t="s">
        <v>184</v>
      </c>
    </row>
    <row r="198" spans="1:65" s="2" customFormat="1" ht="24.2" customHeight="1">
      <c r="A198" s="33"/>
      <c r="B198" s="166"/>
      <c r="C198" s="167" t="s">
        <v>295</v>
      </c>
      <c r="D198" s="167" t="s">
        <v>187</v>
      </c>
      <c r="E198" s="168" t="s">
        <v>1041</v>
      </c>
      <c r="F198" s="169" t="s">
        <v>1042</v>
      </c>
      <c r="G198" s="170" t="s">
        <v>200</v>
      </c>
      <c r="H198" s="171">
        <v>38.57</v>
      </c>
      <c r="I198" s="172"/>
      <c r="J198" s="173">
        <f>ROUND(I198*H198,2)</f>
        <v>0</v>
      </c>
      <c r="K198" s="169" t="s">
        <v>925</v>
      </c>
      <c r="L198" s="34"/>
      <c r="M198" s="174" t="s">
        <v>1</v>
      </c>
      <c r="N198" s="175" t="s">
        <v>44</v>
      </c>
      <c r="O198" s="59"/>
      <c r="P198" s="176">
        <f>O198*H198</f>
        <v>0</v>
      </c>
      <c r="Q198" s="176">
        <v>1.58E-3</v>
      </c>
      <c r="R198" s="176">
        <f>Q198*H198</f>
        <v>6.0940600000000004E-2</v>
      </c>
      <c r="S198" s="176">
        <v>0</v>
      </c>
      <c r="T198" s="177">
        <f>S198*H198</f>
        <v>0</v>
      </c>
      <c r="U198" s="33"/>
      <c r="V198" s="33"/>
      <c r="W198" s="33"/>
      <c r="X198" s="33"/>
      <c r="Y198" s="33"/>
      <c r="Z198" s="33"/>
      <c r="AA198" s="33"/>
      <c r="AB198" s="33"/>
      <c r="AC198" s="33"/>
      <c r="AD198" s="33"/>
      <c r="AE198" s="33"/>
      <c r="AR198" s="178" t="s">
        <v>192</v>
      </c>
      <c r="AT198" s="178" t="s">
        <v>187</v>
      </c>
      <c r="AU198" s="178" t="s">
        <v>88</v>
      </c>
      <c r="AY198" s="18" t="s">
        <v>184</v>
      </c>
      <c r="BE198" s="179">
        <f>IF(N198="základní",J198,0)</f>
        <v>0</v>
      </c>
      <c r="BF198" s="179">
        <f>IF(N198="snížená",J198,0)</f>
        <v>0</v>
      </c>
      <c r="BG198" s="179">
        <f>IF(N198="zákl. přenesená",J198,0)</f>
        <v>0</v>
      </c>
      <c r="BH198" s="179">
        <f>IF(N198="sníž. přenesená",J198,0)</f>
        <v>0</v>
      </c>
      <c r="BI198" s="179">
        <f>IF(N198="nulová",J198,0)</f>
        <v>0</v>
      </c>
      <c r="BJ198" s="18" t="s">
        <v>86</v>
      </c>
      <c r="BK198" s="179">
        <f>ROUND(I198*H198,2)</f>
        <v>0</v>
      </c>
      <c r="BL198" s="18" t="s">
        <v>192</v>
      </c>
      <c r="BM198" s="178" t="s">
        <v>1344</v>
      </c>
    </row>
    <row r="199" spans="1:65" s="13" customFormat="1" ht="11.25">
      <c r="B199" s="184"/>
      <c r="D199" s="180" t="s">
        <v>196</v>
      </c>
      <c r="E199" s="185" t="s">
        <v>1</v>
      </c>
      <c r="F199" s="186" t="s">
        <v>1345</v>
      </c>
      <c r="H199" s="187">
        <v>38.57</v>
      </c>
      <c r="I199" s="188"/>
      <c r="L199" s="184"/>
      <c r="M199" s="189"/>
      <c r="N199" s="190"/>
      <c r="O199" s="190"/>
      <c r="P199" s="190"/>
      <c r="Q199" s="190"/>
      <c r="R199" s="190"/>
      <c r="S199" s="190"/>
      <c r="T199" s="191"/>
      <c r="AT199" s="185" t="s">
        <v>196</v>
      </c>
      <c r="AU199" s="185" t="s">
        <v>88</v>
      </c>
      <c r="AV199" s="13" t="s">
        <v>88</v>
      </c>
      <c r="AW199" s="13" t="s">
        <v>36</v>
      </c>
      <c r="AX199" s="13" t="s">
        <v>86</v>
      </c>
      <c r="AY199" s="185" t="s">
        <v>184</v>
      </c>
    </row>
    <row r="200" spans="1:65" s="12" customFormat="1" ht="22.9" customHeight="1">
      <c r="B200" s="153"/>
      <c r="D200" s="154" t="s">
        <v>78</v>
      </c>
      <c r="E200" s="164" t="s">
        <v>1045</v>
      </c>
      <c r="F200" s="164" t="s">
        <v>1046</v>
      </c>
      <c r="I200" s="156"/>
      <c r="J200" s="165">
        <f>BK200</f>
        <v>0</v>
      </c>
      <c r="L200" s="153"/>
      <c r="M200" s="158"/>
      <c r="N200" s="159"/>
      <c r="O200" s="159"/>
      <c r="P200" s="160">
        <f>SUM(P201:P202)</f>
        <v>0</v>
      </c>
      <c r="Q200" s="159"/>
      <c r="R200" s="160">
        <f>SUM(R201:R202)</f>
        <v>0</v>
      </c>
      <c r="S200" s="159"/>
      <c r="T200" s="161">
        <f>SUM(T201:T202)</f>
        <v>0</v>
      </c>
      <c r="AR200" s="154" t="s">
        <v>86</v>
      </c>
      <c r="AT200" s="162" t="s">
        <v>78</v>
      </c>
      <c r="AU200" s="162" t="s">
        <v>86</v>
      </c>
      <c r="AY200" s="154" t="s">
        <v>184</v>
      </c>
      <c r="BK200" s="163">
        <f>SUM(BK201:BK202)</f>
        <v>0</v>
      </c>
    </row>
    <row r="201" spans="1:65" s="2" customFormat="1" ht="24.2" customHeight="1">
      <c r="A201" s="33"/>
      <c r="B201" s="166"/>
      <c r="C201" s="167" t="s">
        <v>7</v>
      </c>
      <c r="D201" s="167" t="s">
        <v>187</v>
      </c>
      <c r="E201" s="168" t="s">
        <v>1047</v>
      </c>
      <c r="F201" s="169" t="s">
        <v>1048</v>
      </c>
      <c r="G201" s="170" t="s">
        <v>216</v>
      </c>
      <c r="H201" s="171">
        <v>26.352</v>
      </c>
      <c r="I201" s="172"/>
      <c r="J201" s="173">
        <f>ROUND(I201*H201,2)</f>
        <v>0</v>
      </c>
      <c r="K201" s="169" t="s">
        <v>925</v>
      </c>
      <c r="L201" s="34"/>
      <c r="M201" s="174" t="s">
        <v>1</v>
      </c>
      <c r="N201" s="175" t="s">
        <v>44</v>
      </c>
      <c r="O201" s="59"/>
      <c r="P201" s="176">
        <f>O201*H201</f>
        <v>0</v>
      </c>
      <c r="Q201" s="176">
        <v>0</v>
      </c>
      <c r="R201" s="176">
        <f>Q201*H201</f>
        <v>0</v>
      </c>
      <c r="S201" s="176">
        <v>0</v>
      </c>
      <c r="T201" s="177">
        <f>S201*H201</f>
        <v>0</v>
      </c>
      <c r="U201" s="33"/>
      <c r="V201" s="33"/>
      <c r="W201" s="33"/>
      <c r="X201" s="33"/>
      <c r="Y201" s="33"/>
      <c r="Z201" s="33"/>
      <c r="AA201" s="33"/>
      <c r="AB201" s="33"/>
      <c r="AC201" s="33"/>
      <c r="AD201" s="33"/>
      <c r="AE201" s="33"/>
      <c r="AR201" s="178" t="s">
        <v>192</v>
      </c>
      <c r="AT201" s="178" t="s">
        <v>187</v>
      </c>
      <c r="AU201" s="178" t="s">
        <v>88</v>
      </c>
      <c r="AY201" s="18" t="s">
        <v>184</v>
      </c>
      <c r="BE201" s="179">
        <f>IF(N201="základní",J201,0)</f>
        <v>0</v>
      </c>
      <c r="BF201" s="179">
        <f>IF(N201="snížená",J201,0)</f>
        <v>0</v>
      </c>
      <c r="BG201" s="179">
        <f>IF(N201="zákl. přenesená",J201,0)</f>
        <v>0</v>
      </c>
      <c r="BH201" s="179">
        <f>IF(N201="sníž. přenesená",J201,0)</f>
        <v>0</v>
      </c>
      <c r="BI201" s="179">
        <f>IF(N201="nulová",J201,0)</f>
        <v>0</v>
      </c>
      <c r="BJ201" s="18" t="s">
        <v>86</v>
      </c>
      <c r="BK201" s="179">
        <f>ROUND(I201*H201,2)</f>
        <v>0</v>
      </c>
      <c r="BL201" s="18" t="s">
        <v>192</v>
      </c>
      <c r="BM201" s="178" t="s">
        <v>1346</v>
      </c>
    </row>
    <row r="202" spans="1:65" s="13" customFormat="1" ht="11.25">
      <c r="B202" s="184"/>
      <c r="D202" s="180" t="s">
        <v>196</v>
      </c>
      <c r="E202" s="185" t="s">
        <v>1</v>
      </c>
      <c r="F202" s="186" t="s">
        <v>1347</v>
      </c>
      <c r="H202" s="187">
        <v>26.352</v>
      </c>
      <c r="I202" s="188"/>
      <c r="L202" s="184"/>
      <c r="M202" s="189"/>
      <c r="N202" s="190"/>
      <c r="O202" s="190"/>
      <c r="P202" s="190"/>
      <c r="Q202" s="190"/>
      <c r="R202" s="190"/>
      <c r="S202" s="190"/>
      <c r="T202" s="191"/>
      <c r="AT202" s="185" t="s">
        <v>196</v>
      </c>
      <c r="AU202" s="185" t="s">
        <v>88</v>
      </c>
      <c r="AV202" s="13" t="s">
        <v>88</v>
      </c>
      <c r="AW202" s="13" t="s">
        <v>36</v>
      </c>
      <c r="AX202" s="13" t="s">
        <v>86</v>
      </c>
      <c r="AY202" s="185" t="s">
        <v>184</v>
      </c>
    </row>
    <row r="203" spans="1:65" s="12" customFormat="1" ht="22.9" customHeight="1">
      <c r="B203" s="153"/>
      <c r="D203" s="154" t="s">
        <v>78</v>
      </c>
      <c r="E203" s="164" t="s">
        <v>1051</v>
      </c>
      <c r="F203" s="164" t="s">
        <v>1052</v>
      </c>
      <c r="I203" s="156"/>
      <c r="J203" s="165">
        <f>BK203</f>
        <v>0</v>
      </c>
      <c r="L203" s="153"/>
      <c r="M203" s="158"/>
      <c r="N203" s="159"/>
      <c r="O203" s="159"/>
      <c r="P203" s="160">
        <f>P204</f>
        <v>0</v>
      </c>
      <c r="Q203" s="159"/>
      <c r="R203" s="160">
        <f>R204</f>
        <v>0</v>
      </c>
      <c r="S203" s="159"/>
      <c r="T203" s="161">
        <f>T204</f>
        <v>0</v>
      </c>
      <c r="AR203" s="154" t="s">
        <v>86</v>
      </c>
      <c r="AT203" s="162" t="s">
        <v>78</v>
      </c>
      <c r="AU203" s="162" t="s">
        <v>86</v>
      </c>
      <c r="AY203" s="154" t="s">
        <v>184</v>
      </c>
      <c r="BK203" s="163">
        <f>BK204</f>
        <v>0</v>
      </c>
    </row>
    <row r="204" spans="1:65" s="2" customFormat="1" ht="24.2" customHeight="1">
      <c r="A204" s="33"/>
      <c r="B204" s="166"/>
      <c r="C204" s="167" t="s">
        <v>304</v>
      </c>
      <c r="D204" s="167" t="s">
        <v>187</v>
      </c>
      <c r="E204" s="168" t="s">
        <v>1053</v>
      </c>
      <c r="F204" s="169" t="s">
        <v>1054</v>
      </c>
      <c r="G204" s="170" t="s">
        <v>216</v>
      </c>
      <c r="H204" s="171">
        <v>41.25</v>
      </c>
      <c r="I204" s="172"/>
      <c r="J204" s="173">
        <f>ROUND(I204*H204,2)</f>
        <v>0</v>
      </c>
      <c r="K204" s="169" t="s">
        <v>925</v>
      </c>
      <c r="L204" s="34"/>
      <c r="M204" s="174" t="s">
        <v>1</v>
      </c>
      <c r="N204" s="175" t="s">
        <v>44</v>
      </c>
      <c r="O204" s="59"/>
      <c r="P204" s="176">
        <f>O204*H204</f>
        <v>0</v>
      </c>
      <c r="Q204" s="176">
        <v>0</v>
      </c>
      <c r="R204" s="176">
        <f>Q204*H204</f>
        <v>0</v>
      </c>
      <c r="S204" s="176">
        <v>0</v>
      </c>
      <c r="T204" s="177">
        <f>S204*H204</f>
        <v>0</v>
      </c>
      <c r="U204" s="33"/>
      <c r="V204" s="33"/>
      <c r="W204" s="33"/>
      <c r="X204" s="33"/>
      <c r="Y204" s="33"/>
      <c r="Z204" s="33"/>
      <c r="AA204" s="33"/>
      <c r="AB204" s="33"/>
      <c r="AC204" s="33"/>
      <c r="AD204" s="33"/>
      <c r="AE204" s="33"/>
      <c r="AR204" s="178" t="s">
        <v>192</v>
      </c>
      <c r="AT204" s="178" t="s">
        <v>187</v>
      </c>
      <c r="AU204" s="178" t="s">
        <v>88</v>
      </c>
      <c r="AY204" s="18" t="s">
        <v>184</v>
      </c>
      <c r="BE204" s="179">
        <f>IF(N204="základní",J204,0)</f>
        <v>0</v>
      </c>
      <c r="BF204" s="179">
        <f>IF(N204="snížená",J204,0)</f>
        <v>0</v>
      </c>
      <c r="BG204" s="179">
        <f>IF(N204="zákl. přenesená",J204,0)</f>
        <v>0</v>
      </c>
      <c r="BH204" s="179">
        <f>IF(N204="sníž. přenesená",J204,0)</f>
        <v>0</v>
      </c>
      <c r="BI204" s="179">
        <f>IF(N204="nulová",J204,0)</f>
        <v>0</v>
      </c>
      <c r="BJ204" s="18" t="s">
        <v>86</v>
      </c>
      <c r="BK204" s="179">
        <f>ROUND(I204*H204,2)</f>
        <v>0</v>
      </c>
      <c r="BL204" s="18" t="s">
        <v>192</v>
      </c>
      <c r="BM204" s="178" t="s">
        <v>1348</v>
      </c>
    </row>
    <row r="205" spans="1:65" s="12" customFormat="1" ht="25.9" customHeight="1">
      <c r="B205" s="153"/>
      <c r="D205" s="154" t="s">
        <v>78</v>
      </c>
      <c r="E205" s="155" t="s">
        <v>1056</v>
      </c>
      <c r="F205" s="155" t="s">
        <v>1057</v>
      </c>
      <c r="I205" s="156"/>
      <c r="J205" s="157">
        <f>BK205</f>
        <v>0</v>
      </c>
      <c r="L205" s="153"/>
      <c r="M205" s="158"/>
      <c r="N205" s="159"/>
      <c r="O205" s="159"/>
      <c r="P205" s="160">
        <f>P206</f>
        <v>0</v>
      </c>
      <c r="Q205" s="159"/>
      <c r="R205" s="160">
        <f>R206</f>
        <v>3.6539999999999996E-2</v>
      </c>
      <c r="S205" s="159"/>
      <c r="T205" s="161">
        <f>T206</f>
        <v>0</v>
      </c>
      <c r="AR205" s="154" t="s">
        <v>88</v>
      </c>
      <c r="AT205" s="162" t="s">
        <v>78</v>
      </c>
      <c r="AU205" s="162" t="s">
        <v>79</v>
      </c>
      <c r="AY205" s="154" t="s">
        <v>184</v>
      </c>
      <c r="BK205" s="163">
        <f>BK206</f>
        <v>0</v>
      </c>
    </row>
    <row r="206" spans="1:65" s="12" customFormat="1" ht="22.9" customHeight="1">
      <c r="B206" s="153"/>
      <c r="D206" s="154" t="s">
        <v>78</v>
      </c>
      <c r="E206" s="164" t="s">
        <v>1058</v>
      </c>
      <c r="F206" s="164" t="s">
        <v>1059</v>
      </c>
      <c r="I206" s="156"/>
      <c r="J206" s="165">
        <f>BK206</f>
        <v>0</v>
      </c>
      <c r="L206" s="153"/>
      <c r="M206" s="158"/>
      <c r="N206" s="159"/>
      <c r="O206" s="159"/>
      <c r="P206" s="160">
        <f>SUM(P207:P212)</f>
        <v>0</v>
      </c>
      <c r="Q206" s="159"/>
      <c r="R206" s="160">
        <f>SUM(R207:R212)</f>
        <v>3.6539999999999996E-2</v>
      </c>
      <c r="S206" s="159"/>
      <c r="T206" s="161">
        <f>SUM(T207:T212)</f>
        <v>0</v>
      </c>
      <c r="AR206" s="154" t="s">
        <v>88</v>
      </c>
      <c r="AT206" s="162" t="s">
        <v>78</v>
      </c>
      <c r="AU206" s="162" t="s">
        <v>86</v>
      </c>
      <c r="AY206" s="154" t="s">
        <v>184</v>
      </c>
      <c r="BK206" s="163">
        <f>SUM(BK207:BK212)</f>
        <v>0</v>
      </c>
    </row>
    <row r="207" spans="1:65" s="2" customFormat="1" ht="14.45" customHeight="1">
      <c r="A207" s="33"/>
      <c r="B207" s="166"/>
      <c r="C207" s="167" t="s">
        <v>310</v>
      </c>
      <c r="D207" s="167" t="s">
        <v>187</v>
      </c>
      <c r="E207" s="168" t="s">
        <v>1060</v>
      </c>
      <c r="F207" s="169" t="s">
        <v>1061</v>
      </c>
      <c r="G207" s="170" t="s">
        <v>200</v>
      </c>
      <c r="H207" s="171">
        <v>61.82</v>
      </c>
      <c r="I207" s="172"/>
      <c r="J207" s="173">
        <f>ROUND(I207*H207,2)</f>
        <v>0</v>
      </c>
      <c r="K207" s="169" t="s">
        <v>1</v>
      </c>
      <c r="L207" s="34"/>
      <c r="M207" s="174" t="s">
        <v>1</v>
      </c>
      <c r="N207" s="175" t="s">
        <v>44</v>
      </c>
      <c r="O207" s="59"/>
      <c r="P207" s="176">
        <f>O207*H207</f>
        <v>0</v>
      </c>
      <c r="Q207" s="176">
        <v>0</v>
      </c>
      <c r="R207" s="176">
        <f>Q207*H207</f>
        <v>0</v>
      </c>
      <c r="S207" s="176">
        <v>0</v>
      </c>
      <c r="T207" s="177">
        <f>S207*H207</f>
        <v>0</v>
      </c>
      <c r="U207" s="33"/>
      <c r="V207" s="33"/>
      <c r="W207" s="33"/>
      <c r="X207" s="33"/>
      <c r="Y207" s="33"/>
      <c r="Z207" s="33"/>
      <c r="AA207" s="33"/>
      <c r="AB207" s="33"/>
      <c r="AC207" s="33"/>
      <c r="AD207" s="33"/>
      <c r="AE207" s="33"/>
      <c r="AR207" s="178" t="s">
        <v>274</v>
      </c>
      <c r="AT207" s="178" t="s">
        <v>187</v>
      </c>
      <c r="AU207" s="178" t="s">
        <v>88</v>
      </c>
      <c r="AY207" s="18" t="s">
        <v>184</v>
      </c>
      <c r="BE207" s="179">
        <f>IF(N207="základní",J207,0)</f>
        <v>0</v>
      </c>
      <c r="BF207" s="179">
        <f>IF(N207="snížená",J207,0)</f>
        <v>0</v>
      </c>
      <c r="BG207" s="179">
        <f>IF(N207="zákl. přenesená",J207,0)</f>
        <v>0</v>
      </c>
      <c r="BH207" s="179">
        <f>IF(N207="sníž. přenesená",J207,0)</f>
        <v>0</v>
      </c>
      <c r="BI207" s="179">
        <f>IF(N207="nulová",J207,0)</f>
        <v>0</v>
      </c>
      <c r="BJ207" s="18" t="s">
        <v>86</v>
      </c>
      <c r="BK207" s="179">
        <f>ROUND(I207*H207,2)</f>
        <v>0</v>
      </c>
      <c r="BL207" s="18" t="s">
        <v>274</v>
      </c>
      <c r="BM207" s="178" t="s">
        <v>1349</v>
      </c>
    </row>
    <row r="208" spans="1:65" s="2" customFormat="1" ht="24.2" customHeight="1">
      <c r="A208" s="33"/>
      <c r="B208" s="166"/>
      <c r="C208" s="167" t="s">
        <v>314</v>
      </c>
      <c r="D208" s="167" t="s">
        <v>187</v>
      </c>
      <c r="E208" s="168" t="s">
        <v>1082</v>
      </c>
      <c r="F208" s="169" t="s">
        <v>1083</v>
      </c>
      <c r="G208" s="170" t="s">
        <v>200</v>
      </c>
      <c r="H208" s="171">
        <v>43.5</v>
      </c>
      <c r="I208" s="172"/>
      <c r="J208" s="173">
        <f>ROUND(I208*H208,2)</f>
        <v>0</v>
      </c>
      <c r="K208" s="169" t="s">
        <v>925</v>
      </c>
      <c r="L208" s="34"/>
      <c r="M208" s="174" t="s">
        <v>1</v>
      </c>
      <c r="N208" s="175" t="s">
        <v>44</v>
      </c>
      <c r="O208" s="59"/>
      <c r="P208" s="176">
        <f>O208*H208</f>
        <v>0</v>
      </c>
      <c r="Q208" s="176">
        <v>0</v>
      </c>
      <c r="R208" s="176">
        <f>Q208*H208</f>
        <v>0</v>
      </c>
      <c r="S208" s="176">
        <v>0</v>
      </c>
      <c r="T208" s="177">
        <f>S208*H208</f>
        <v>0</v>
      </c>
      <c r="U208" s="33"/>
      <c r="V208" s="33"/>
      <c r="W208" s="33"/>
      <c r="X208" s="33"/>
      <c r="Y208" s="33"/>
      <c r="Z208" s="33"/>
      <c r="AA208" s="33"/>
      <c r="AB208" s="33"/>
      <c r="AC208" s="33"/>
      <c r="AD208" s="33"/>
      <c r="AE208" s="33"/>
      <c r="AR208" s="178" t="s">
        <v>274</v>
      </c>
      <c r="AT208" s="178" t="s">
        <v>187</v>
      </c>
      <c r="AU208" s="178" t="s">
        <v>88</v>
      </c>
      <c r="AY208" s="18" t="s">
        <v>184</v>
      </c>
      <c r="BE208" s="179">
        <f>IF(N208="základní",J208,0)</f>
        <v>0</v>
      </c>
      <c r="BF208" s="179">
        <f>IF(N208="snížená",J208,0)</f>
        <v>0</v>
      </c>
      <c r="BG208" s="179">
        <f>IF(N208="zákl. přenesená",J208,0)</f>
        <v>0</v>
      </c>
      <c r="BH208" s="179">
        <f>IF(N208="sníž. přenesená",J208,0)</f>
        <v>0</v>
      </c>
      <c r="BI208" s="179">
        <f>IF(N208="nulová",J208,0)</f>
        <v>0</v>
      </c>
      <c r="BJ208" s="18" t="s">
        <v>86</v>
      </c>
      <c r="BK208" s="179">
        <f>ROUND(I208*H208,2)</f>
        <v>0</v>
      </c>
      <c r="BL208" s="18" t="s">
        <v>274</v>
      </c>
      <c r="BM208" s="178" t="s">
        <v>1350</v>
      </c>
    </row>
    <row r="209" spans="1:65" s="13" customFormat="1" ht="11.25">
      <c r="B209" s="184"/>
      <c r="D209" s="180" t="s">
        <v>196</v>
      </c>
      <c r="E209" s="185" t="s">
        <v>1</v>
      </c>
      <c r="F209" s="186" t="s">
        <v>1351</v>
      </c>
      <c r="H209" s="187">
        <v>43.5</v>
      </c>
      <c r="I209" s="188"/>
      <c r="L209" s="184"/>
      <c r="M209" s="189"/>
      <c r="N209" s="190"/>
      <c r="O209" s="190"/>
      <c r="P209" s="190"/>
      <c r="Q209" s="190"/>
      <c r="R209" s="190"/>
      <c r="S209" s="190"/>
      <c r="T209" s="191"/>
      <c r="AT209" s="185" t="s">
        <v>196</v>
      </c>
      <c r="AU209" s="185" t="s">
        <v>88</v>
      </c>
      <c r="AV209" s="13" t="s">
        <v>88</v>
      </c>
      <c r="AW209" s="13" t="s">
        <v>36</v>
      </c>
      <c r="AX209" s="13" t="s">
        <v>86</v>
      </c>
      <c r="AY209" s="185" t="s">
        <v>184</v>
      </c>
    </row>
    <row r="210" spans="1:65" s="2" customFormat="1" ht="24.2" customHeight="1">
      <c r="A210" s="33"/>
      <c r="B210" s="166"/>
      <c r="C210" s="200" t="s">
        <v>320</v>
      </c>
      <c r="D210" s="200" t="s">
        <v>213</v>
      </c>
      <c r="E210" s="201" t="s">
        <v>1086</v>
      </c>
      <c r="F210" s="202" t="s">
        <v>1087</v>
      </c>
      <c r="G210" s="203" t="s">
        <v>200</v>
      </c>
      <c r="H210" s="204">
        <v>45.674999999999997</v>
      </c>
      <c r="I210" s="205"/>
      <c r="J210" s="206">
        <f>ROUND(I210*H210,2)</f>
        <v>0</v>
      </c>
      <c r="K210" s="202" t="s">
        <v>925</v>
      </c>
      <c r="L210" s="207"/>
      <c r="M210" s="208" t="s">
        <v>1</v>
      </c>
      <c r="N210" s="209" t="s">
        <v>44</v>
      </c>
      <c r="O210" s="59"/>
      <c r="P210" s="176">
        <f>O210*H210</f>
        <v>0</v>
      </c>
      <c r="Q210" s="176">
        <v>8.0000000000000004E-4</v>
      </c>
      <c r="R210" s="176">
        <f>Q210*H210</f>
        <v>3.6539999999999996E-2</v>
      </c>
      <c r="S210" s="176">
        <v>0</v>
      </c>
      <c r="T210" s="177">
        <f>S210*H210</f>
        <v>0</v>
      </c>
      <c r="U210" s="33"/>
      <c r="V210" s="33"/>
      <c r="W210" s="33"/>
      <c r="X210" s="33"/>
      <c r="Y210" s="33"/>
      <c r="Z210" s="33"/>
      <c r="AA210" s="33"/>
      <c r="AB210" s="33"/>
      <c r="AC210" s="33"/>
      <c r="AD210" s="33"/>
      <c r="AE210" s="33"/>
      <c r="AR210" s="178" t="s">
        <v>359</v>
      </c>
      <c r="AT210" s="178" t="s">
        <v>213</v>
      </c>
      <c r="AU210" s="178" t="s">
        <v>88</v>
      </c>
      <c r="AY210" s="18" t="s">
        <v>184</v>
      </c>
      <c r="BE210" s="179">
        <f>IF(N210="základní",J210,0)</f>
        <v>0</v>
      </c>
      <c r="BF210" s="179">
        <f>IF(N210="snížená",J210,0)</f>
        <v>0</v>
      </c>
      <c r="BG210" s="179">
        <f>IF(N210="zákl. přenesená",J210,0)</f>
        <v>0</v>
      </c>
      <c r="BH210" s="179">
        <f>IF(N210="sníž. přenesená",J210,0)</f>
        <v>0</v>
      </c>
      <c r="BI210" s="179">
        <f>IF(N210="nulová",J210,0)</f>
        <v>0</v>
      </c>
      <c r="BJ210" s="18" t="s">
        <v>86</v>
      </c>
      <c r="BK210" s="179">
        <f>ROUND(I210*H210,2)</f>
        <v>0</v>
      </c>
      <c r="BL210" s="18" t="s">
        <v>274</v>
      </c>
      <c r="BM210" s="178" t="s">
        <v>1352</v>
      </c>
    </row>
    <row r="211" spans="1:65" s="13" customFormat="1" ht="11.25">
      <c r="B211" s="184"/>
      <c r="D211" s="180" t="s">
        <v>196</v>
      </c>
      <c r="F211" s="186" t="s">
        <v>1353</v>
      </c>
      <c r="H211" s="187">
        <v>45.674999999999997</v>
      </c>
      <c r="I211" s="188"/>
      <c r="L211" s="184"/>
      <c r="M211" s="189"/>
      <c r="N211" s="190"/>
      <c r="O211" s="190"/>
      <c r="P211" s="190"/>
      <c r="Q211" s="190"/>
      <c r="R211" s="190"/>
      <c r="S211" s="190"/>
      <c r="T211" s="191"/>
      <c r="AT211" s="185" t="s">
        <v>196</v>
      </c>
      <c r="AU211" s="185" t="s">
        <v>88</v>
      </c>
      <c r="AV211" s="13" t="s">
        <v>88</v>
      </c>
      <c r="AW211" s="13" t="s">
        <v>3</v>
      </c>
      <c r="AX211" s="13" t="s">
        <v>86</v>
      </c>
      <c r="AY211" s="185" t="s">
        <v>184</v>
      </c>
    </row>
    <row r="212" spans="1:65" s="2" customFormat="1" ht="24.2" customHeight="1">
      <c r="A212" s="33"/>
      <c r="B212" s="166"/>
      <c r="C212" s="167" t="s">
        <v>324</v>
      </c>
      <c r="D212" s="167" t="s">
        <v>187</v>
      </c>
      <c r="E212" s="168" t="s">
        <v>1089</v>
      </c>
      <c r="F212" s="169" t="s">
        <v>1090</v>
      </c>
      <c r="G212" s="170" t="s">
        <v>216</v>
      </c>
      <c r="H212" s="171">
        <v>3.6999999999999998E-2</v>
      </c>
      <c r="I212" s="172"/>
      <c r="J212" s="173">
        <f>ROUND(I212*H212,2)</f>
        <v>0</v>
      </c>
      <c r="K212" s="169" t="s">
        <v>925</v>
      </c>
      <c r="L212" s="34"/>
      <c r="M212" s="174" t="s">
        <v>1</v>
      </c>
      <c r="N212" s="175" t="s">
        <v>44</v>
      </c>
      <c r="O212" s="59"/>
      <c r="P212" s="176">
        <f>O212*H212</f>
        <v>0</v>
      </c>
      <c r="Q212" s="176">
        <v>0</v>
      </c>
      <c r="R212" s="176">
        <f>Q212*H212</f>
        <v>0</v>
      </c>
      <c r="S212" s="176">
        <v>0</v>
      </c>
      <c r="T212" s="177">
        <f>S212*H212</f>
        <v>0</v>
      </c>
      <c r="U212" s="33"/>
      <c r="V212" s="33"/>
      <c r="W212" s="33"/>
      <c r="X212" s="33"/>
      <c r="Y212" s="33"/>
      <c r="Z212" s="33"/>
      <c r="AA212" s="33"/>
      <c r="AB212" s="33"/>
      <c r="AC212" s="33"/>
      <c r="AD212" s="33"/>
      <c r="AE212" s="33"/>
      <c r="AR212" s="178" t="s">
        <v>274</v>
      </c>
      <c r="AT212" s="178" t="s">
        <v>187</v>
      </c>
      <c r="AU212" s="178" t="s">
        <v>88</v>
      </c>
      <c r="AY212" s="18" t="s">
        <v>184</v>
      </c>
      <c r="BE212" s="179">
        <f>IF(N212="základní",J212,0)</f>
        <v>0</v>
      </c>
      <c r="BF212" s="179">
        <f>IF(N212="snížená",J212,0)</f>
        <v>0</v>
      </c>
      <c r="BG212" s="179">
        <f>IF(N212="zákl. přenesená",J212,0)</f>
        <v>0</v>
      </c>
      <c r="BH212" s="179">
        <f>IF(N212="sníž. přenesená",J212,0)</f>
        <v>0</v>
      </c>
      <c r="BI212" s="179">
        <f>IF(N212="nulová",J212,0)</f>
        <v>0</v>
      </c>
      <c r="BJ212" s="18" t="s">
        <v>86</v>
      </c>
      <c r="BK212" s="179">
        <f>ROUND(I212*H212,2)</f>
        <v>0</v>
      </c>
      <c r="BL212" s="18" t="s">
        <v>274</v>
      </c>
      <c r="BM212" s="178" t="s">
        <v>1354</v>
      </c>
    </row>
    <row r="213" spans="1:65" s="12" customFormat="1" ht="25.9" customHeight="1">
      <c r="B213" s="153"/>
      <c r="D213" s="154" t="s">
        <v>78</v>
      </c>
      <c r="E213" s="155" t="s">
        <v>213</v>
      </c>
      <c r="F213" s="155" t="s">
        <v>1355</v>
      </c>
      <c r="I213" s="156"/>
      <c r="J213" s="157">
        <f>BK213</f>
        <v>0</v>
      </c>
      <c r="L213" s="153"/>
      <c r="M213" s="158"/>
      <c r="N213" s="159"/>
      <c r="O213" s="159"/>
      <c r="P213" s="160">
        <f>P214</f>
        <v>0</v>
      </c>
      <c r="Q213" s="159"/>
      <c r="R213" s="160">
        <f>R214</f>
        <v>0.12479999999999999</v>
      </c>
      <c r="S213" s="159"/>
      <c r="T213" s="161">
        <f>T214</f>
        <v>0</v>
      </c>
      <c r="AR213" s="154" t="s">
        <v>102</v>
      </c>
      <c r="AT213" s="162" t="s">
        <v>78</v>
      </c>
      <c r="AU213" s="162" t="s">
        <v>79</v>
      </c>
      <c r="AY213" s="154" t="s">
        <v>184</v>
      </c>
      <c r="BK213" s="163">
        <f>BK214</f>
        <v>0</v>
      </c>
    </row>
    <row r="214" spans="1:65" s="12" customFormat="1" ht="22.9" customHeight="1">
      <c r="B214" s="153"/>
      <c r="D214" s="154" t="s">
        <v>78</v>
      </c>
      <c r="E214" s="164" t="s">
        <v>1356</v>
      </c>
      <c r="F214" s="164" t="s">
        <v>1357</v>
      </c>
      <c r="I214" s="156"/>
      <c r="J214" s="165">
        <f>BK214</f>
        <v>0</v>
      </c>
      <c r="L214" s="153"/>
      <c r="M214" s="158"/>
      <c r="N214" s="159"/>
      <c r="O214" s="159"/>
      <c r="P214" s="160">
        <f>SUM(P215:P216)</f>
        <v>0</v>
      </c>
      <c r="Q214" s="159"/>
      <c r="R214" s="160">
        <f>SUM(R215:R216)</f>
        <v>0.12479999999999999</v>
      </c>
      <c r="S214" s="159"/>
      <c r="T214" s="161">
        <f>SUM(T215:T216)</f>
        <v>0</v>
      </c>
      <c r="AR214" s="154" t="s">
        <v>102</v>
      </c>
      <c r="AT214" s="162" t="s">
        <v>78</v>
      </c>
      <c r="AU214" s="162" t="s">
        <v>86</v>
      </c>
      <c r="AY214" s="154" t="s">
        <v>184</v>
      </c>
      <c r="BK214" s="163">
        <f>SUM(BK215:BK216)</f>
        <v>0</v>
      </c>
    </row>
    <row r="215" spans="1:65" s="2" customFormat="1" ht="24.2" customHeight="1">
      <c r="A215" s="33"/>
      <c r="B215" s="166"/>
      <c r="C215" s="167" t="s">
        <v>331</v>
      </c>
      <c r="D215" s="167" t="s">
        <v>187</v>
      </c>
      <c r="E215" s="168" t="s">
        <v>1358</v>
      </c>
      <c r="F215" s="169" t="s">
        <v>1359</v>
      </c>
      <c r="G215" s="170" t="s">
        <v>327</v>
      </c>
      <c r="H215" s="171">
        <v>6.5</v>
      </c>
      <c r="I215" s="172"/>
      <c r="J215" s="173">
        <f>ROUND(I215*H215,2)</f>
        <v>0</v>
      </c>
      <c r="K215" s="169" t="s">
        <v>925</v>
      </c>
      <c r="L215" s="34"/>
      <c r="M215" s="174" t="s">
        <v>1</v>
      </c>
      <c r="N215" s="175" t="s">
        <v>44</v>
      </c>
      <c r="O215" s="59"/>
      <c r="P215" s="176">
        <f>O215*H215</f>
        <v>0</v>
      </c>
      <c r="Q215" s="176">
        <v>0</v>
      </c>
      <c r="R215" s="176">
        <f>Q215*H215</f>
        <v>0</v>
      </c>
      <c r="S215" s="176">
        <v>0</v>
      </c>
      <c r="T215" s="177">
        <f>S215*H215</f>
        <v>0</v>
      </c>
      <c r="U215" s="33"/>
      <c r="V215" s="33"/>
      <c r="W215" s="33"/>
      <c r="X215" s="33"/>
      <c r="Y215" s="33"/>
      <c r="Z215" s="33"/>
      <c r="AA215" s="33"/>
      <c r="AB215" s="33"/>
      <c r="AC215" s="33"/>
      <c r="AD215" s="33"/>
      <c r="AE215" s="33"/>
      <c r="AR215" s="178" t="s">
        <v>414</v>
      </c>
      <c r="AT215" s="178" t="s">
        <v>187</v>
      </c>
      <c r="AU215" s="178" t="s">
        <v>88</v>
      </c>
      <c r="AY215" s="18" t="s">
        <v>184</v>
      </c>
      <c r="BE215" s="179">
        <f>IF(N215="základní",J215,0)</f>
        <v>0</v>
      </c>
      <c r="BF215" s="179">
        <f>IF(N215="snížená",J215,0)</f>
        <v>0</v>
      </c>
      <c r="BG215" s="179">
        <f>IF(N215="zákl. přenesená",J215,0)</f>
        <v>0</v>
      </c>
      <c r="BH215" s="179">
        <f>IF(N215="sníž. přenesená",J215,0)</f>
        <v>0</v>
      </c>
      <c r="BI215" s="179">
        <f>IF(N215="nulová",J215,0)</f>
        <v>0</v>
      </c>
      <c r="BJ215" s="18" t="s">
        <v>86</v>
      </c>
      <c r="BK215" s="179">
        <f>ROUND(I215*H215,2)</f>
        <v>0</v>
      </c>
      <c r="BL215" s="18" t="s">
        <v>414</v>
      </c>
      <c r="BM215" s="178" t="s">
        <v>1360</v>
      </c>
    </row>
    <row r="216" spans="1:65" s="2" customFormat="1" ht="14.45" customHeight="1">
      <c r="A216" s="33"/>
      <c r="B216" s="166"/>
      <c r="C216" s="200" t="s">
        <v>335</v>
      </c>
      <c r="D216" s="200" t="s">
        <v>213</v>
      </c>
      <c r="E216" s="201" t="s">
        <v>1361</v>
      </c>
      <c r="F216" s="202" t="s">
        <v>1362</v>
      </c>
      <c r="G216" s="203" t="s">
        <v>286</v>
      </c>
      <c r="H216" s="204">
        <v>13</v>
      </c>
      <c r="I216" s="205"/>
      <c r="J216" s="206">
        <f>ROUND(I216*H216,2)</f>
        <v>0</v>
      </c>
      <c r="K216" s="202" t="s">
        <v>1</v>
      </c>
      <c r="L216" s="207"/>
      <c r="M216" s="208" t="s">
        <v>1</v>
      </c>
      <c r="N216" s="209" t="s">
        <v>44</v>
      </c>
      <c r="O216" s="59"/>
      <c r="P216" s="176">
        <f>O216*H216</f>
        <v>0</v>
      </c>
      <c r="Q216" s="176">
        <v>9.5999999999999992E-3</v>
      </c>
      <c r="R216" s="176">
        <f>Q216*H216</f>
        <v>0.12479999999999999</v>
      </c>
      <c r="S216" s="176">
        <v>0</v>
      </c>
      <c r="T216" s="177">
        <f>S216*H216</f>
        <v>0</v>
      </c>
      <c r="U216" s="33"/>
      <c r="V216" s="33"/>
      <c r="W216" s="33"/>
      <c r="X216" s="33"/>
      <c r="Y216" s="33"/>
      <c r="Z216" s="33"/>
      <c r="AA216" s="33"/>
      <c r="AB216" s="33"/>
      <c r="AC216" s="33"/>
      <c r="AD216" s="33"/>
      <c r="AE216" s="33"/>
      <c r="AR216" s="178" t="s">
        <v>1363</v>
      </c>
      <c r="AT216" s="178" t="s">
        <v>213</v>
      </c>
      <c r="AU216" s="178" t="s">
        <v>88</v>
      </c>
      <c r="AY216" s="18" t="s">
        <v>184</v>
      </c>
      <c r="BE216" s="179">
        <f>IF(N216="základní",J216,0)</f>
        <v>0</v>
      </c>
      <c r="BF216" s="179">
        <f>IF(N216="snížená",J216,0)</f>
        <v>0</v>
      </c>
      <c r="BG216" s="179">
        <f>IF(N216="zákl. přenesená",J216,0)</f>
        <v>0</v>
      </c>
      <c r="BH216" s="179">
        <f>IF(N216="sníž. přenesená",J216,0)</f>
        <v>0</v>
      </c>
      <c r="BI216" s="179">
        <f>IF(N216="nulová",J216,0)</f>
        <v>0</v>
      </c>
      <c r="BJ216" s="18" t="s">
        <v>86</v>
      </c>
      <c r="BK216" s="179">
        <f>ROUND(I216*H216,2)</f>
        <v>0</v>
      </c>
      <c r="BL216" s="18" t="s">
        <v>1363</v>
      </c>
      <c r="BM216" s="178" t="s">
        <v>1364</v>
      </c>
    </row>
    <row r="217" spans="1:65" s="12" customFormat="1" ht="25.9" customHeight="1">
      <c r="B217" s="153"/>
      <c r="D217" s="154" t="s">
        <v>78</v>
      </c>
      <c r="E217" s="155" t="s">
        <v>120</v>
      </c>
      <c r="F217" s="155" t="s">
        <v>896</v>
      </c>
      <c r="I217" s="156"/>
      <c r="J217" s="157">
        <f>BK217</f>
        <v>0</v>
      </c>
      <c r="L217" s="153"/>
      <c r="M217" s="158"/>
      <c r="N217" s="159"/>
      <c r="O217" s="159"/>
      <c r="P217" s="160">
        <f>P218</f>
        <v>0</v>
      </c>
      <c r="Q217" s="159"/>
      <c r="R217" s="160">
        <f>R218</f>
        <v>0</v>
      </c>
      <c r="S217" s="159"/>
      <c r="T217" s="161">
        <f>T218</f>
        <v>0</v>
      </c>
      <c r="AR217" s="154" t="s">
        <v>185</v>
      </c>
      <c r="AT217" s="162" t="s">
        <v>78</v>
      </c>
      <c r="AU217" s="162" t="s">
        <v>79</v>
      </c>
      <c r="AY217" s="154" t="s">
        <v>184</v>
      </c>
      <c r="BK217" s="163">
        <f>BK218</f>
        <v>0</v>
      </c>
    </row>
    <row r="218" spans="1:65" s="12" customFormat="1" ht="22.9" customHeight="1">
      <c r="B218" s="153"/>
      <c r="D218" s="154" t="s">
        <v>78</v>
      </c>
      <c r="E218" s="164" t="s">
        <v>1105</v>
      </c>
      <c r="F218" s="164" t="s">
        <v>1106</v>
      </c>
      <c r="I218" s="156"/>
      <c r="J218" s="165">
        <f>BK218</f>
        <v>0</v>
      </c>
      <c r="L218" s="153"/>
      <c r="M218" s="158"/>
      <c r="N218" s="159"/>
      <c r="O218" s="159"/>
      <c r="P218" s="160">
        <f>P219</f>
        <v>0</v>
      </c>
      <c r="Q218" s="159"/>
      <c r="R218" s="160">
        <f>R219</f>
        <v>0</v>
      </c>
      <c r="S218" s="159"/>
      <c r="T218" s="161">
        <f>T219</f>
        <v>0</v>
      </c>
      <c r="AR218" s="154" t="s">
        <v>185</v>
      </c>
      <c r="AT218" s="162" t="s">
        <v>78</v>
      </c>
      <c r="AU218" s="162" t="s">
        <v>86</v>
      </c>
      <c r="AY218" s="154" t="s">
        <v>184</v>
      </c>
      <c r="BK218" s="163">
        <f>BK219</f>
        <v>0</v>
      </c>
    </row>
    <row r="219" spans="1:65" s="2" customFormat="1" ht="14.45" customHeight="1">
      <c r="A219" s="33"/>
      <c r="B219" s="166"/>
      <c r="C219" s="167" t="s">
        <v>340</v>
      </c>
      <c r="D219" s="167" t="s">
        <v>187</v>
      </c>
      <c r="E219" s="168" t="s">
        <v>1107</v>
      </c>
      <c r="F219" s="169" t="s">
        <v>1106</v>
      </c>
      <c r="G219" s="170" t="s">
        <v>1096</v>
      </c>
      <c r="H219" s="171">
        <v>1</v>
      </c>
      <c r="I219" s="172"/>
      <c r="J219" s="173">
        <f>ROUND(I219*H219,2)</f>
        <v>0</v>
      </c>
      <c r="K219" s="169" t="s">
        <v>925</v>
      </c>
      <c r="L219" s="34"/>
      <c r="M219" s="233" t="s">
        <v>1</v>
      </c>
      <c r="N219" s="234" t="s">
        <v>44</v>
      </c>
      <c r="O219" s="223"/>
      <c r="P219" s="235">
        <f>O219*H219</f>
        <v>0</v>
      </c>
      <c r="Q219" s="235">
        <v>0</v>
      </c>
      <c r="R219" s="235">
        <f>Q219*H219</f>
        <v>0</v>
      </c>
      <c r="S219" s="235">
        <v>0</v>
      </c>
      <c r="T219" s="236">
        <f>S219*H219</f>
        <v>0</v>
      </c>
      <c r="U219" s="33"/>
      <c r="V219" s="33"/>
      <c r="W219" s="33"/>
      <c r="X219" s="33"/>
      <c r="Y219" s="33"/>
      <c r="Z219" s="33"/>
      <c r="AA219" s="33"/>
      <c r="AB219" s="33"/>
      <c r="AC219" s="33"/>
      <c r="AD219" s="33"/>
      <c r="AE219" s="33"/>
      <c r="AR219" s="178" t="s">
        <v>1097</v>
      </c>
      <c r="AT219" s="178" t="s">
        <v>187</v>
      </c>
      <c r="AU219" s="178" t="s">
        <v>88</v>
      </c>
      <c r="AY219" s="18" t="s">
        <v>184</v>
      </c>
      <c r="BE219" s="179">
        <f>IF(N219="základní",J219,0)</f>
        <v>0</v>
      </c>
      <c r="BF219" s="179">
        <f>IF(N219="snížená",J219,0)</f>
        <v>0</v>
      </c>
      <c r="BG219" s="179">
        <f>IF(N219="zákl. přenesená",J219,0)</f>
        <v>0</v>
      </c>
      <c r="BH219" s="179">
        <f>IF(N219="sníž. přenesená",J219,0)</f>
        <v>0</v>
      </c>
      <c r="BI219" s="179">
        <f>IF(N219="nulová",J219,0)</f>
        <v>0</v>
      </c>
      <c r="BJ219" s="18" t="s">
        <v>86</v>
      </c>
      <c r="BK219" s="179">
        <f>ROUND(I219*H219,2)</f>
        <v>0</v>
      </c>
      <c r="BL219" s="18" t="s">
        <v>1097</v>
      </c>
      <c r="BM219" s="178" t="s">
        <v>1365</v>
      </c>
    </row>
    <row r="220" spans="1:65" s="2" customFormat="1" ht="6.95" customHeight="1">
      <c r="A220" s="33"/>
      <c r="B220" s="48"/>
      <c r="C220" s="49"/>
      <c r="D220" s="49"/>
      <c r="E220" s="49"/>
      <c r="F220" s="49"/>
      <c r="G220" s="49"/>
      <c r="H220" s="49"/>
      <c r="I220" s="126"/>
      <c r="J220" s="49"/>
      <c r="K220" s="49"/>
      <c r="L220" s="34"/>
      <c r="M220" s="33"/>
      <c r="O220" s="33"/>
      <c r="P220" s="33"/>
      <c r="Q220" s="33"/>
      <c r="R220" s="33"/>
      <c r="S220" s="33"/>
      <c r="T220" s="33"/>
      <c r="U220" s="33"/>
      <c r="V220" s="33"/>
      <c r="W220" s="33"/>
      <c r="X220" s="33"/>
      <c r="Y220" s="33"/>
      <c r="Z220" s="33"/>
      <c r="AA220" s="33"/>
      <c r="AB220" s="33"/>
      <c r="AC220" s="33"/>
      <c r="AD220" s="33"/>
      <c r="AE220" s="33"/>
    </row>
  </sheetData>
  <autoFilter ref="C136:K219"/>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8"/>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112</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158</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908</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1366</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ROUND(J137,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ROUND((SUM(BE137:BE227)),  2)</f>
        <v>0</v>
      </c>
      <c r="G37" s="33"/>
      <c r="H37" s="33"/>
      <c r="I37" s="113">
        <v>0.21</v>
      </c>
      <c r="J37" s="112">
        <f>ROUND(((SUM(BE137:BE227))*I37),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ROUND((SUM(BF137:BF227)),  2)</f>
        <v>0</v>
      </c>
      <c r="G38" s="33"/>
      <c r="H38" s="33"/>
      <c r="I38" s="113">
        <v>0.15</v>
      </c>
      <c r="J38" s="112">
        <f>ROUND(((SUM(BF137:BF227))*I38),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ROUND((SUM(BG137:BG227)),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ROUND((SUM(BH137:BH227)),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ROUND((SUM(BI137:BI227)),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158</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908</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01.03.04 - Most v km 81,024</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J137</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J138</f>
        <v>0</v>
      </c>
      <c r="L101" s="132"/>
    </row>
    <row r="102" spans="1:47" s="10" customFormat="1" ht="19.899999999999999" hidden="1" customHeight="1">
      <c r="B102" s="137"/>
      <c r="D102" s="138" t="s">
        <v>911</v>
      </c>
      <c r="E102" s="139"/>
      <c r="F102" s="139"/>
      <c r="G102" s="139"/>
      <c r="H102" s="139"/>
      <c r="I102" s="140"/>
      <c r="J102" s="141">
        <f>J139</f>
        <v>0</v>
      </c>
      <c r="L102" s="137"/>
    </row>
    <row r="103" spans="1:47" s="10" customFormat="1" ht="19.899999999999999" hidden="1" customHeight="1">
      <c r="B103" s="137"/>
      <c r="D103" s="138" t="s">
        <v>912</v>
      </c>
      <c r="E103" s="139"/>
      <c r="F103" s="139"/>
      <c r="G103" s="139"/>
      <c r="H103" s="139"/>
      <c r="I103" s="140"/>
      <c r="J103" s="141">
        <f>J155</f>
        <v>0</v>
      </c>
      <c r="L103" s="137"/>
    </row>
    <row r="104" spans="1:47" s="10" customFormat="1" ht="19.899999999999999" hidden="1" customHeight="1">
      <c r="B104" s="137"/>
      <c r="D104" s="138" t="s">
        <v>913</v>
      </c>
      <c r="E104" s="139"/>
      <c r="F104" s="139"/>
      <c r="G104" s="139"/>
      <c r="H104" s="139"/>
      <c r="I104" s="140"/>
      <c r="J104" s="141">
        <f>J158</f>
        <v>0</v>
      </c>
      <c r="L104" s="137"/>
    </row>
    <row r="105" spans="1:47" s="10" customFormat="1" ht="19.899999999999999" hidden="1" customHeight="1">
      <c r="B105" s="137"/>
      <c r="D105" s="138" t="s">
        <v>914</v>
      </c>
      <c r="E105" s="139"/>
      <c r="F105" s="139"/>
      <c r="G105" s="139"/>
      <c r="H105" s="139"/>
      <c r="I105" s="140"/>
      <c r="J105" s="141">
        <f>J166</f>
        <v>0</v>
      </c>
      <c r="L105" s="137"/>
    </row>
    <row r="106" spans="1:47" s="10" customFormat="1" ht="19.899999999999999" hidden="1" customHeight="1">
      <c r="B106" s="137"/>
      <c r="D106" s="138" t="s">
        <v>915</v>
      </c>
      <c r="E106" s="139"/>
      <c r="F106" s="139"/>
      <c r="G106" s="139"/>
      <c r="H106" s="139"/>
      <c r="I106" s="140"/>
      <c r="J106" s="141">
        <f>J171</f>
        <v>0</v>
      </c>
      <c r="L106" s="137"/>
    </row>
    <row r="107" spans="1:47" s="10" customFormat="1" ht="19.899999999999999" hidden="1" customHeight="1">
      <c r="B107" s="137"/>
      <c r="D107" s="138" t="s">
        <v>916</v>
      </c>
      <c r="E107" s="139"/>
      <c r="F107" s="139"/>
      <c r="G107" s="139"/>
      <c r="H107" s="139"/>
      <c r="I107" s="140"/>
      <c r="J107" s="141">
        <f>J198</f>
        <v>0</v>
      </c>
      <c r="L107" s="137"/>
    </row>
    <row r="108" spans="1:47" s="10" customFormat="1" ht="19.899999999999999" hidden="1" customHeight="1">
      <c r="B108" s="137"/>
      <c r="D108" s="138" t="s">
        <v>917</v>
      </c>
      <c r="E108" s="139"/>
      <c r="F108" s="139"/>
      <c r="G108" s="139"/>
      <c r="H108" s="139"/>
      <c r="I108" s="140"/>
      <c r="J108" s="141">
        <f>J201</f>
        <v>0</v>
      </c>
      <c r="L108" s="137"/>
    </row>
    <row r="109" spans="1:47" s="9" customFormat="1" ht="24.95" hidden="1" customHeight="1">
      <c r="B109" s="132"/>
      <c r="D109" s="133" t="s">
        <v>918</v>
      </c>
      <c r="E109" s="134"/>
      <c r="F109" s="134"/>
      <c r="G109" s="134"/>
      <c r="H109" s="134"/>
      <c r="I109" s="135"/>
      <c r="J109" s="136">
        <f>J203</f>
        <v>0</v>
      </c>
      <c r="L109" s="132"/>
    </row>
    <row r="110" spans="1:47" s="10" customFormat="1" ht="19.899999999999999" hidden="1" customHeight="1">
      <c r="B110" s="137"/>
      <c r="D110" s="138" t="s">
        <v>919</v>
      </c>
      <c r="E110" s="139"/>
      <c r="F110" s="139"/>
      <c r="G110" s="139"/>
      <c r="H110" s="139"/>
      <c r="I110" s="140"/>
      <c r="J110" s="141">
        <f>J204</f>
        <v>0</v>
      </c>
      <c r="L110" s="137"/>
    </row>
    <row r="111" spans="1:47" s="9" customFormat="1" ht="24.95" hidden="1" customHeight="1">
      <c r="B111" s="132"/>
      <c r="D111" s="133" t="s">
        <v>674</v>
      </c>
      <c r="E111" s="134"/>
      <c r="F111" s="134"/>
      <c r="G111" s="134"/>
      <c r="H111" s="134"/>
      <c r="I111" s="135"/>
      <c r="J111" s="136">
        <f>J221</f>
        <v>0</v>
      </c>
      <c r="L111" s="132"/>
    </row>
    <row r="112" spans="1:47" s="10" customFormat="1" ht="19.899999999999999" hidden="1" customHeight="1">
      <c r="B112" s="137"/>
      <c r="D112" s="138" t="s">
        <v>920</v>
      </c>
      <c r="E112" s="139"/>
      <c r="F112" s="139"/>
      <c r="G112" s="139"/>
      <c r="H112" s="139"/>
      <c r="I112" s="140"/>
      <c r="J112" s="141">
        <f>J222</f>
        <v>0</v>
      </c>
      <c r="L112" s="137"/>
    </row>
    <row r="113" spans="1:31" s="10" customFormat="1" ht="19.899999999999999" hidden="1" customHeight="1">
      <c r="B113" s="137"/>
      <c r="D113" s="138" t="s">
        <v>921</v>
      </c>
      <c r="E113" s="139"/>
      <c r="F113" s="139"/>
      <c r="G113" s="139"/>
      <c r="H113" s="139"/>
      <c r="I113" s="140"/>
      <c r="J113" s="141">
        <f>J226</f>
        <v>0</v>
      </c>
      <c r="L113" s="137"/>
    </row>
    <row r="114" spans="1:31" s="2" customFormat="1" ht="21.75" hidden="1"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26"/>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27"/>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169</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84" t="str">
        <f>E7</f>
        <v>Oprava trati v úseku Nedvědice - Tišnov - bez materuálu SŽ</v>
      </c>
      <c r="F123" s="285"/>
      <c r="G123" s="285"/>
      <c r="H123" s="285"/>
      <c r="I123" s="102"/>
      <c r="J123" s="33"/>
      <c r="K123" s="33"/>
      <c r="L123" s="43"/>
      <c r="S123" s="33"/>
      <c r="T123" s="33"/>
      <c r="U123" s="33"/>
      <c r="V123" s="33"/>
      <c r="W123" s="33"/>
      <c r="X123" s="33"/>
      <c r="Y123" s="33"/>
      <c r="Z123" s="33"/>
      <c r="AA123" s="33"/>
      <c r="AB123" s="33"/>
      <c r="AC123" s="33"/>
      <c r="AD123" s="33"/>
      <c r="AE123" s="33"/>
    </row>
    <row r="124" spans="1:31" s="1" customFormat="1" ht="12" customHeight="1">
      <c r="B124" s="21"/>
      <c r="C124" s="28" t="s">
        <v>157</v>
      </c>
      <c r="I124" s="99"/>
      <c r="L124" s="21"/>
    </row>
    <row r="125" spans="1:31" s="1" customFormat="1" ht="16.5" customHeight="1">
      <c r="B125" s="21"/>
      <c r="E125" s="284" t="s">
        <v>158</v>
      </c>
      <c r="F125" s="268"/>
      <c r="G125" s="268"/>
      <c r="H125" s="268"/>
      <c r="I125" s="99"/>
      <c r="L125" s="21"/>
    </row>
    <row r="126" spans="1:31" s="1" customFormat="1" ht="12" customHeight="1">
      <c r="B126" s="21"/>
      <c r="C126" s="28" t="s">
        <v>159</v>
      </c>
      <c r="I126" s="99"/>
      <c r="L126" s="21"/>
    </row>
    <row r="127" spans="1:31" s="2" customFormat="1" ht="16.5" customHeight="1">
      <c r="A127" s="33"/>
      <c r="B127" s="34"/>
      <c r="C127" s="33"/>
      <c r="D127" s="33"/>
      <c r="E127" s="288" t="s">
        <v>908</v>
      </c>
      <c r="F127" s="286"/>
      <c r="G127" s="286"/>
      <c r="H127" s="286"/>
      <c r="I127" s="102"/>
      <c r="J127" s="33"/>
      <c r="K127" s="33"/>
      <c r="L127" s="43"/>
      <c r="S127" s="33"/>
      <c r="T127" s="33"/>
      <c r="U127" s="33"/>
      <c r="V127" s="33"/>
      <c r="W127" s="33"/>
      <c r="X127" s="33"/>
      <c r="Y127" s="33"/>
      <c r="Z127" s="33"/>
      <c r="AA127" s="33"/>
      <c r="AB127" s="33"/>
      <c r="AC127" s="33"/>
      <c r="AD127" s="33"/>
      <c r="AE127" s="33"/>
    </row>
    <row r="128" spans="1:31" s="2" customFormat="1" ht="12" customHeight="1">
      <c r="A128" s="33"/>
      <c r="B128" s="34"/>
      <c r="C128" s="28" t="s">
        <v>909</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6.5" customHeight="1">
      <c r="A129" s="33"/>
      <c r="B129" s="34"/>
      <c r="C129" s="33"/>
      <c r="D129" s="33"/>
      <c r="E129" s="240" t="str">
        <f>E13</f>
        <v>SO 01.03.04 - Most v km 81,024</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20</v>
      </c>
      <c r="D131" s="33"/>
      <c r="E131" s="33"/>
      <c r="F131" s="26" t="str">
        <f>F16</f>
        <v>Nedvědice - Tišnov</v>
      </c>
      <c r="G131" s="33"/>
      <c r="H131" s="33"/>
      <c r="I131" s="103" t="s">
        <v>22</v>
      </c>
      <c r="J131" s="56" t="str">
        <f>IF(J16="","",J16)</f>
        <v>24. 6. 2020</v>
      </c>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25.7" customHeight="1">
      <c r="A133" s="33"/>
      <c r="B133" s="34"/>
      <c r="C133" s="28" t="s">
        <v>24</v>
      </c>
      <c r="D133" s="33"/>
      <c r="E133" s="33"/>
      <c r="F133" s="26" t="str">
        <f>E19</f>
        <v>Správa železnic, státní organizace</v>
      </c>
      <c r="G133" s="33"/>
      <c r="H133" s="33"/>
      <c r="I133" s="103" t="s">
        <v>32</v>
      </c>
      <c r="J133" s="31" t="str">
        <f>E25</f>
        <v>DMC Havlíčkův Brod, s.r.o.</v>
      </c>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30</v>
      </c>
      <c r="D134" s="33"/>
      <c r="E134" s="33"/>
      <c r="F134" s="26" t="str">
        <f>IF(E22="","",E22)</f>
        <v>Vyplň údaj</v>
      </c>
      <c r="G134" s="33"/>
      <c r="H134" s="33"/>
      <c r="I134" s="103" t="s">
        <v>37</v>
      </c>
      <c r="J134" s="31" t="str">
        <f>E28</f>
        <v>DMC Havlíčkův Brod, s.r.o.</v>
      </c>
      <c r="K134" s="33"/>
      <c r="L134" s="43"/>
      <c r="S134" s="33"/>
      <c r="T134" s="33"/>
      <c r="U134" s="33"/>
      <c r="V134" s="33"/>
      <c r="W134" s="33"/>
      <c r="X134" s="33"/>
      <c r="Y134" s="33"/>
      <c r="Z134" s="33"/>
      <c r="AA134" s="33"/>
      <c r="AB134" s="33"/>
      <c r="AC134" s="33"/>
      <c r="AD134" s="33"/>
      <c r="AE134" s="33"/>
    </row>
    <row r="135" spans="1:65" s="2" customFormat="1" ht="10.35" customHeight="1">
      <c r="A135" s="33"/>
      <c r="B135" s="34"/>
      <c r="C135" s="33"/>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5" s="11" customFormat="1" ht="29.25" customHeight="1">
      <c r="A136" s="142"/>
      <c r="B136" s="143"/>
      <c r="C136" s="144" t="s">
        <v>170</v>
      </c>
      <c r="D136" s="145" t="s">
        <v>64</v>
      </c>
      <c r="E136" s="145" t="s">
        <v>60</v>
      </c>
      <c r="F136" s="145" t="s">
        <v>61</v>
      </c>
      <c r="G136" s="145" t="s">
        <v>171</v>
      </c>
      <c r="H136" s="145" t="s">
        <v>172</v>
      </c>
      <c r="I136" s="146" t="s">
        <v>173</v>
      </c>
      <c r="J136" s="145" t="s">
        <v>163</v>
      </c>
      <c r="K136" s="147" t="s">
        <v>174</v>
      </c>
      <c r="L136" s="148"/>
      <c r="M136" s="63" t="s">
        <v>1</v>
      </c>
      <c r="N136" s="64" t="s">
        <v>43</v>
      </c>
      <c r="O136" s="64" t="s">
        <v>175</v>
      </c>
      <c r="P136" s="64" t="s">
        <v>176</v>
      </c>
      <c r="Q136" s="64" t="s">
        <v>177</v>
      </c>
      <c r="R136" s="64" t="s">
        <v>178</v>
      </c>
      <c r="S136" s="64" t="s">
        <v>179</v>
      </c>
      <c r="T136" s="65" t="s">
        <v>180</v>
      </c>
      <c r="U136" s="142"/>
      <c r="V136" s="142"/>
      <c r="W136" s="142"/>
      <c r="X136" s="142"/>
      <c r="Y136" s="142"/>
      <c r="Z136" s="142"/>
      <c r="AA136" s="142"/>
      <c r="AB136" s="142"/>
      <c r="AC136" s="142"/>
      <c r="AD136" s="142"/>
      <c r="AE136" s="142"/>
    </row>
    <row r="137" spans="1:65" s="2" customFormat="1" ht="22.9" customHeight="1">
      <c r="A137" s="33"/>
      <c r="B137" s="34"/>
      <c r="C137" s="70" t="s">
        <v>181</v>
      </c>
      <c r="D137" s="33"/>
      <c r="E137" s="33"/>
      <c r="F137" s="33"/>
      <c r="G137" s="33"/>
      <c r="H137" s="33"/>
      <c r="I137" s="102"/>
      <c r="J137" s="149">
        <f>BK137</f>
        <v>0</v>
      </c>
      <c r="K137" s="33"/>
      <c r="L137" s="34"/>
      <c r="M137" s="66"/>
      <c r="N137" s="57"/>
      <c r="O137" s="67"/>
      <c r="P137" s="150">
        <f>P138+P203+P221</f>
        <v>0</v>
      </c>
      <c r="Q137" s="67"/>
      <c r="R137" s="150">
        <f>R138+R203+R221</f>
        <v>199.73856378000005</v>
      </c>
      <c r="S137" s="67"/>
      <c r="T137" s="151">
        <f>T138+T203+T221</f>
        <v>2E-3</v>
      </c>
      <c r="U137" s="33"/>
      <c r="V137" s="33"/>
      <c r="W137" s="33"/>
      <c r="X137" s="33"/>
      <c r="Y137" s="33"/>
      <c r="Z137" s="33"/>
      <c r="AA137" s="33"/>
      <c r="AB137" s="33"/>
      <c r="AC137" s="33"/>
      <c r="AD137" s="33"/>
      <c r="AE137" s="33"/>
      <c r="AT137" s="18" t="s">
        <v>78</v>
      </c>
      <c r="AU137" s="18" t="s">
        <v>165</v>
      </c>
      <c r="BK137" s="152">
        <f>BK138+BK203+BK221</f>
        <v>0</v>
      </c>
    </row>
    <row r="138" spans="1:65" s="12" customFormat="1" ht="25.9" customHeight="1">
      <c r="B138" s="153"/>
      <c r="D138" s="154" t="s">
        <v>78</v>
      </c>
      <c r="E138" s="155" t="s">
        <v>182</v>
      </c>
      <c r="F138" s="155" t="s">
        <v>183</v>
      </c>
      <c r="I138" s="156"/>
      <c r="J138" s="157">
        <f>BK138</f>
        <v>0</v>
      </c>
      <c r="L138" s="153"/>
      <c r="M138" s="158"/>
      <c r="N138" s="159"/>
      <c r="O138" s="159"/>
      <c r="P138" s="160">
        <f>P139+P155+P158+P166+P171+P198+P201</f>
        <v>0</v>
      </c>
      <c r="Q138" s="159"/>
      <c r="R138" s="160">
        <f>R139+R155+R158+R166+R171+R198+R201</f>
        <v>199.62267578000004</v>
      </c>
      <c r="S138" s="159"/>
      <c r="T138" s="161">
        <f>T139+T155+T158+T166+T171+T198+T201</f>
        <v>2E-3</v>
      </c>
      <c r="AR138" s="154" t="s">
        <v>86</v>
      </c>
      <c r="AT138" s="162" t="s">
        <v>78</v>
      </c>
      <c r="AU138" s="162" t="s">
        <v>79</v>
      </c>
      <c r="AY138" s="154" t="s">
        <v>184</v>
      </c>
      <c r="BK138" s="163">
        <f>BK139+BK155+BK158+BK166+BK171+BK198+BK201</f>
        <v>0</v>
      </c>
    </row>
    <row r="139" spans="1:65" s="12" customFormat="1" ht="22.9" customHeight="1">
      <c r="B139" s="153"/>
      <c r="D139" s="154" t="s">
        <v>78</v>
      </c>
      <c r="E139" s="164" t="s">
        <v>86</v>
      </c>
      <c r="F139" s="164" t="s">
        <v>922</v>
      </c>
      <c r="I139" s="156"/>
      <c r="J139" s="165">
        <f>BK139</f>
        <v>0</v>
      </c>
      <c r="L139" s="153"/>
      <c r="M139" s="158"/>
      <c r="N139" s="159"/>
      <c r="O139" s="159"/>
      <c r="P139" s="160">
        <f>SUM(P140:P154)</f>
        <v>0</v>
      </c>
      <c r="Q139" s="159"/>
      <c r="R139" s="160">
        <f>SUM(R140:R154)</f>
        <v>0</v>
      </c>
      <c r="S139" s="159"/>
      <c r="T139" s="161">
        <f>SUM(T140:T154)</f>
        <v>0</v>
      </c>
      <c r="AR139" s="154" t="s">
        <v>86</v>
      </c>
      <c r="AT139" s="162" t="s">
        <v>78</v>
      </c>
      <c r="AU139" s="162" t="s">
        <v>86</v>
      </c>
      <c r="AY139" s="154" t="s">
        <v>184</v>
      </c>
      <c r="BK139" s="163">
        <f>SUM(BK140:BK154)</f>
        <v>0</v>
      </c>
    </row>
    <row r="140" spans="1:65" s="2" customFormat="1" ht="24.2" customHeight="1">
      <c r="A140" s="33"/>
      <c r="B140" s="166"/>
      <c r="C140" s="167" t="s">
        <v>86</v>
      </c>
      <c r="D140" s="167" t="s">
        <v>187</v>
      </c>
      <c r="E140" s="168" t="s">
        <v>923</v>
      </c>
      <c r="F140" s="169" t="s">
        <v>924</v>
      </c>
      <c r="G140" s="170" t="s">
        <v>228</v>
      </c>
      <c r="H140" s="171">
        <v>11</v>
      </c>
      <c r="I140" s="172"/>
      <c r="J140" s="173">
        <f>ROUND(I140*H140,2)</f>
        <v>0</v>
      </c>
      <c r="K140" s="169" t="s">
        <v>925</v>
      </c>
      <c r="L140" s="34"/>
      <c r="M140" s="174" t="s">
        <v>1</v>
      </c>
      <c r="N140" s="175" t="s">
        <v>44</v>
      </c>
      <c r="O140" s="59"/>
      <c r="P140" s="176">
        <f>O140*H140</f>
        <v>0</v>
      </c>
      <c r="Q140" s="176">
        <v>0</v>
      </c>
      <c r="R140" s="176">
        <f>Q140*H140</f>
        <v>0</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1367</v>
      </c>
    </row>
    <row r="141" spans="1:65" s="2" customFormat="1" ht="24.2" customHeight="1">
      <c r="A141" s="33"/>
      <c r="B141" s="166"/>
      <c r="C141" s="167" t="s">
        <v>88</v>
      </c>
      <c r="D141" s="167" t="s">
        <v>187</v>
      </c>
      <c r="E141" s="168" t="s">
        <v>1368</v>
      </c>
      <c r="F141" s="169" t="s">
        <v>1369</v>
      </c>
      <c r="G141" s="170" t="s">
        <v>228</v>
      </c>
      <c r="H141" s="171">
        <v>98.507000000000005</v>
      </c>
      <c r="I141" s="172"/>
      <c r="J141" s="173">
        <f>ROUND(I141*H141,2)</f>
        <v>0</v>
      </c>
      <c r="K141" s="169" t="s">
        <v>925</v>
      </c>
      <c r="L141" s="34"/>
      <c r="M141" s="174" t="s">
        <v>1</v>
      </c>
      <c r="N141" s="175" t="s">
        <v>44</v>
      </c>
      <c r="O141" s="59"/>
      <c r="P141" s="176">
        <f>O141*H141</f>
        <v>0</v>
      </c>
      <c r="Q141" s="176">
        <v>0</v>
      </c>
      <c r="R141" s="176">
        <f>Q141*H141</f>
        <v>0</v>
      </c>
      <c r="S141" s="176">
        <v>0</v>
      </c>
      <c r="T141" s="177">
        <f>S141*H141</f>
        <v>0</v>
      </c>
      <c r="U141" s="33"/>
      <c r="V141" s="33"/>
      <c r="W141" s="33"/>
      <c r="X141" s="33"/>
      <c r="Y141" s="33"/>
      <c r="Z141" s="33"/>
      <c r="AA141" s="33"/>
      <c r="AB141" s="33"/>
      <c r="AC141" s="33"/>
      <c r="AD141" s="33"/>
      <c r="AE141" s="33"/>
      <c r="AR141" s="178" t="s">
        <v>192</v>
      </c>
      <c r="AT141" s="178" t="s">
        <v>187</v>
      </c>
      <c r="AU141" s="178" t="s">
        <v>88</v>
      </c>
      <c r="AY141" s="18" t="s">
        <v>184</v>
      </c>
      <c r="BE141" s="179">
        <f>IF(N141="základní",J141,0)</f>
        <v>0</v>
      </c>
      <c r="BF141" s="179">
        <f>IF(N141="snížená",J141,0)</f>
        <v>0</v>
      </c>
      <c r="BG141" s="179">
        <f>IF(N141="zákl. přenesená",J141,0)</f>
        <v>0</v>
      </c>
      <c r="BH141" s="179">
        <f>IF(N141="sníž. přenesená",J141,0)</f>
        <v>0</v>
      </c>
      <c r="BI141" s="179">
        <f>IF(N141="nulová",J141,0)</f>
        <v>0</v>
      </c>
      <c r="BJ141" s="18" t="s">
        <v>86</v>
      </c>
      <c r="BK141" s="179">
        <f>ROUND(I141*H141,2)</f>
        <v>0</v>
      </c>
      <c r="BL141" s="18" t="s">
        <v>192</v>
      </c>
      <c r="BM141" s="178" t="s">
        <v>1370</v>
      </c>
    </row>
    <row r="142" spans="1:65" s="13" customFormat="1" ht="11.25">
      <c r="B142" s="184"/>
      <c r="D142" s="180" t="s">
        <v>196</v>
      </c>
      <c r="E142" s="185" t="s">
        <v>1</v>
      </c>
      <c r="F142" s="186" t="s">
        <v>1371</v>
      </c>
      <c r="H142" s="187">
        <v>37.884</v>
      </c>
      <c r="I142" s="188"/>
      <c r="L142" s="184"/>
      <c r="M142" s="189"/>
      <c r="N142" s="190"/>
      <c r="O142" s="190"/>
      <c r="P142" s="190"/>
      <c r="Q142" s="190"/>
      <c r="R142" s="190"/>
      <c r="S142" s="190"/>
      <c r="T142" s="191"/>
      <c r="AT142" s="185" t="s">
        <v>196</v>
      </c>
      <c r="AU142" s="185" t="s">
        <v>88</v>
      </c>
      <c r="AV142" s="13" t="s">
        <v>88</v>
      </c>
      <c r="AW142" s="13" t="s">
        <v>36</v>
      </c>
      <c r="AX142" s="13" t="s">
        <v>79</v>
      </c>
      <c r="AY142" s="185" t="s">
        <v>184</v>
      </c>
    </row>
    <row r="143" spans="1:65" s="13" customFormat="1" ht="11.25">
      <c r="B143" s="184"/>
      <c r="D143" s="180" t="s">
        <v>196</v>
      </c>
      <c r="E143" s="185" t="s">
        <v>1</v>
      </c>
      <c r="F143" s="186" t="s">
        <v>1372</v>
      </c>
      <c r="H143" s="187">
        <v>30.597000000000001</v>
      </c>
      <c r="I143" s="188"/>
      <c r="L143" s="184"/>
      <c r="M143" s="189"/>
      <c r="N143" s="190"/>
      <c r="O143" s="190"/>
      <c r="P143" s="190"/>
      <c r="Q143" s="190"/>
      <c r="R143" s="190"/>
      <c r="S143" s="190"/>
      <c r="T143" s="191"/>
      <c r="AT143" s="185" t="s">
        <v>196</v>
      </c>
      <c r="AU143" s="185" t="s">
        <v>88</v>
      </c>
      <c r="AV143" s="13" t="s">
        <v>88</v>
      </c>
      <c r="AW143" s="13" t="s">
        <v>36</v>
      </c>
      <c r="AX143" s="13" t="s">
        <v>79</v>
      </c>
      <c r="AY143" s="185" t="s">
        <v>184</v>
      </c>
    </row>
    <row r="144" spans="1:65" s="13" customFormat="1" ht="11.25">
      <c r="B144" s="184"/>
      <c r="D144" s="180" t="s">
        <v>196</v>
      </c>
      <c r="E144" s="185" t="s">
        <v>1</v>
      </c>
      <c r="F144" s="186" t="s">
        <v>1373</v>
      </c>
      <c r="H144" s="187">
        <v>30.026399999999999</v>
      </c>
      <c r="I144" s="188"/>
      <c r="L144" s="184"/>
      <c r="M144" s="189"/>
      <c r="N144" s="190"/>
      <c r="O144" s="190"/>
      <c r="P144" s="190"/>
      <c r="Q144" s="190"/>
      <c r="R144" s="190"/>
      <c r="S144" s="190"/>
      <c r="T144" s="191"/>
      <c r="AT144" s="185" t="s">
        <v>196</v>
      </c>
      <c r="AU144" s="185" t="s">
        <v>88</v>
      </c>
      <c r="AV144" s="13" t="s">
        <v>88</v>
      </c>
      <c r="AW144" s="13" t="s">
        <v>36</v>
      </c>
      <c r="AX144" s="13" t="s">
        <v>79</v>
      </c>
      <c r="AY144" s="185" t="s">
        <v>184</v>
      </c>
    </row>
    <row r="145" spans="1:65" s="14" customFormat="1" ht="11.25">
      <c r="B145" s="192"/>
      <c r="D145" s="180" t="s">
        <v>196</v>
      </c>
      <c r="E145" s="193" t="s">
        <v>1</v>
      </c>
      <c r="F145" s="194" t="s">
        <v>212</v>
      </c>
      <c r="H145" s="195">
        <v>98.507400000000004</v>
      </c>
      <c r="I145" s="196"/>
      <c r="L145" s="192"/>
      <c r="M145" s="197"/>
      <c r="N145" s="198"/>
      <c r="O145" s="198"/>
      <c r="P145" s="198"/>
      <c r="Q145" s="198"/>
      <c r="R145" s="198"/>
      <c r="S145" s="198"/>
      <c r="T145" s="199"/>
      <c r="AT145" s="193" t="s">
        <v>196</v>
      </c>
      <c r="AU145" s="193" t="s">
        <v>88</v>
      </c>
      <c r="AV145" s="14" t="s">
        <v>192</v>
      </c>
      <c r="AW145" s="14" t="s">
        <v>36</v>
      </c>
      <c r="AX145" s="14" t="s">
        <v>86</v>
      </c>
      <c r="AY145" s="193" t="s">
        <v>184</v>
      </c>
    </row>
    <row r="146" spans="1:65" s="2" customFormat="1" ht="24.2" customHeight="1">
      <c r="A146" s="33"/>
      <c r="B146" s="166"/>
      <c r="C146" s="167" t="s">
        <v>102</v>
      </c>
      <c r="D146" s="167" t="s">
        <v>187</v>
      </c>
      <c r="E146" s="168" t="s">
        <v>932</v>
      </c>
      <c r="F146" s="169" t="s">
        <v>933</v>
      </c>
      <c r="G146" s="170" t="s">
        <v>228</v>
      </c>
      <c r="H146" s="171">
        <v>11</v>
      </c>
      <c r="I146" s="172"/>
      <c r="J146" s="173">
        <f>ROUND(I146*H146,2)</f>
        <v>0</v>
      </c>
      <c r="K146" s="169" t="s">
        <v>925</v>
      </c>
      <c r="L146" s="34"/>
      <c r="M146" s="174" t="s">
        <v>1</v>
      </c>
      <c r="N146" s="175" t="s">
        <v>44</v>
      </c>
      <c r="O146" s="59"/>
      <c r="P146" s="176">
        <f>O146*H146</f>
        <v>0</v>
      </c>
      <c r="Q146" s="176">
        <v>0</v>
      </c>
      <c r="R146" s="176">
        <f>Q146*H146</f>
        <v>0</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1374</v>
      </c>
    </row>
    <row r="147" spans="1:65" s="2" customFormat="1" ht="24.2" customHeight="1">
      <c r="A147" s="33"/>
      <c r="B147" s="166"/>
      <c r="C147" s="167" t="s">
        <v>192</v>
      </c>
      <c r="D147" s="167" t="s">
        <v>187</v>
      </c>
      <c r="E147" s="168" t="s">
        <v>935</v>
      </c>
      <c r="F147" s="169" t="s">
        <v>936</v>
      </c>
      <c r="G147" s="170" t="s">
        <v>228</v>
      </c>
      <c r="H147" s="171">
        <v>87.507000000000005</v>
      </c>
      <c r="I147" s="172"/>
      <c r="J147" s="173">
        <f>ROUND(I147*H147,2)</f>
        <v>0</v>
      </c>
      <c r="K147" s="169" t="s">
        <v>925</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192</v>
      </c>
      <c r="AT147" s="178" t="s">
        <v>187</v>
      </c>
      <c r="AU147" s="178" t="s">
        <v>88</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192</v>
      </c>
      <c r="BM147" s="178" t="s">
        <v>1375</v>
      </c>
    </row>
    <row r="148" spans="1:65" s="13" customFormat="1" ht="11.25">
      <c r="B148" s="184"/>
      <c r="D148" s="180" t="s">
        <v>196</v>
      </c>
      <c r="E148" s="185" t="s">
        <v>1</v>
      </c>
      <c r="F148" s="186" t="s">
        <v>1376</v>
      </c>
      <c r="H148" s="187">
        <v>87.507000000000005</v>
      </c>
      <c r="I148" s="188"/>
      <c r="L148" s="184"/>
      <c r="M148" s="189"/>
      <c r="N148" s="190"/>
      <c r="O148" s="190"/>
      <c r="P148" s="190"/>
      <c r="Q148" s="190"/>
      <c r="R148" s="190"/>
      <c r="S148" s="190"/>
      <c r="T148" s="191"/>
      <c r="AT148" s="185" t="s">
        <v>196</v>
      </c>
      <c r="AU148" s="185" t="s">
        <v>88</v>
      </c>
      <c r="AV148" s="13" t="s">
        <v>88</v>
      </c>
      <c r="AW148" s="13" t="s">
        <v>36</v>
      </c>
      <c r="AX148" s="13" t="s">
        <v>86</v>
      </c>
      <c r="AY148" s="185" t="s">
        <v>184</v>
      </c>
    </row>
    <row r="149" spans="1:65" s="2" customFormat="1" ht="37.9" customHeight="1">
      <c r="A149" s="33"/>
      <c r="B149" s="166"/>
      <c r="C149" s="167" t="s">
        <v>185</v>
      </c>
      <c r="D149" s="167" t="s">
        <v>187</v>
      </c>
      <c r="E149" s="168" t="s">
        <v>939</v>
      </c>
      <c r="F149" s="169" t="s">
        <v>940</v>
      </c>
      <c r="G149" s="170" t="s">
        <v>228</v>
      </c>
      <c r="H149" s="171">
        <v>875.07</v>
      </c>
      <c r="I149" s="172"/>
      <c r="J149" s="173">
        <f>ROUND(I149*H149,2)</f>
        <v>0</v>
      </c>
      <c r="K149" s="169" t="s">
        <v>925</v>
      </c>
      <c r="L149" s="34"/>
      <c r="M149" s="174" t="s">
        <v>1</v>
      </c>
      <c r="N149" s="175" t="s">
        <v>44</v>
      </c>
      <c r="O149" s="59"/>
      <c r="P149" s="176">
        <f>O149*H149</f>
        <v>0</v>
      </c>
      <c r="Q149" s="176">
        <v>0</v>
      </c>
      <c r="R149" s="176">
        <f>Q149*H149</f>
        <v>0</v>
      </c>
      <c r="S149" s="176">
        <v>0</v>
      </c>
      <c r="T149" s="177">
        <f>S149*H149</f>
        <v>0</v>
      </c>
      <c r="U149" s="33"/>
      <c r="V149" s="33"/>
      <c r="W149" s="33"/>
      <c r="X149" s="33"/>
      <c r="Y149" s="33"/>
      <c r="Z149" s="33"/>
      <c r="AA149" s="33"/>
      <c r="AB149" s="33"/>
      <c r="AC149" s="33"/>
      <c r="AD149" s="33"/>
      <c r="AE149" s="33"/>
      <c r="AR149" s="178" t="s">
        <v>192</v>
      </c>
      <c r="AT149" s="178" t="s">
        <v>187</v>
      </c>
      <c r="AU149" s="178" t="s">
        <v>88</v>
      </c>
      <c r="AY149" s="18" t="s">
        <v>184</v>
      </c>
      <c r="BE149" s="179">
        <f>IF(N149="základní",J149,0)</f>
        <v>0</v>
      </c>
      <c r="BF149" s="179">
        <f>IF(N149="snížená",J149,0)</f>
        <v>0</v>
      </c>
      <c r="BG149" s="179">
        <f>IF(N149="zákl. přenesená",J149,0)</f>
        <v>0</v>
      </c>
      <c r="BH149" s="179">
        <f>IF(N149="sníž. přenesená",J149,0)</f>
        <v>0</v>
      </c>
      <c r="BI149" s="179">
        <f>IF(N149="nulová",J149,0)</f>
        <v>0</v>
      </c>
      <c r="BJ149" s="18" t="s">
        <v>86</v>
      </c>
      <c r="BK149" s="179">
        <f>ROUND(I149*H149,2)</f>
        <v>0</v>
      </c>
      <c r="BL149" s="18" t="s">
        <v>192</v>
      </c>
      <c r="BM149" s="178" t="s">
        <v>1377</v>
      </c>
    </row>
    <row r="150" spans="1:65" s="13" customFormat="1" ht="11.25">
      <c r="B150" s="184"/>
      <c r="D150" s="180" t="s">
        <v>196</v>
      </c>
      <c r="E150" s="185" t="s">
        <v>1</v>
      </c>
      <c r="F150" s="186" t="s">
        <v>1378</v>
      </c>
      <c r="H150" s="187">
        <v>875.07</v>
      </c>
      <c r="I150" s="188"/>
      <c r="L150" s="184"/>
      <c r="M150" s="189"/>
      <c r="N150" s="190"/>
      <c r="O150" s="190"/>
      <c r="P150" s="190"/>
      <c r="Q150" s="190"/>
      <c r="R150" s="190"/>
      <c r="S150" s="190"/>
      <c r="T150" s="191"/>
      <c r="AT150" s="185" t="s">
        <v>196</v>
      </c>
      <c r="AU150" s="185" t="s">
        <v>88</v>
      </c>
      <c r="AV150" s="13" t="s">
        <v>88</v>
      </c>
      <c r="AW150" s="13" t="s">
        <v>36</v>
      </c>
      <c r="AX150" s="13" t="s">
        <v>86</v>
      </c>
      <c r="AY150" s="185" t="s">
        <v>184</v>
      </c>
    </row>
    <row r="151" spans="1:65" s="2" customFormat="1" ht="24.2" customHeight="1">
      <c r="A151" s="33"/>
      <c r="B151" s="166"/>
      <c r="C151" s="167" t="s">
        <v>220</v>
      </c>
      <c r="D151" s="167" t="s">
        <v>187</v>
      </c>
      <c r="E151" s="168" t="s">
        <v>943</v>
      </c>
      <c r="F151" s="169" t="s">
        <v>944</v>
      </c>
      <c r="G151" s="170" t="s">
        <v>200</v>
      </c>
      <c r="H151" s="171">
        <v>60</v>
      </c>
      <c r="I151" s="172"/>
      <c r="J151" s="173">
        <f>ROUND(I151*H151,2)</f>
        <v>0</v>
      </c>
      <c r="K151" s="169" t="s">
        <v>925</v>
      </c>
      <c r="L151" s="34"/>
      <c r="M151" s="174" t="s">
        <v>1</v>
      </c>
      <c r="N151" s="175" t="s">
        <v>44</v>
      </c>
      <c r="O151" s="59"/>
      <c r="P151" s="176">
        <f>O151*H151</f>
        <v>0</v>
      </c>
      <c r="Q151" s="176">
        <v>0</v>
      </c>
      <c r="R151" s="176">
        <f>Q151*H151</f>
        <v>0</v>
      </c>
      <c r="S151" s="176">
        <v>0</v>
      </c>
      <c r="T151" s="177">
        <f>S151*H151</f>
        <v>0</v>
      </c>
      <c r="U151" s="33"/>
      <c r="V151" s="33"/>
      <c r="W151" s="33"/>
      <c r="X151" s="33"/>
      <c r="Y151" s="33"/>
      <c r="Z151" s="33"/>
      <c r="AA151" s="33"/>
      <c r="AB151" s="33"/>
      <c r="AC151" s="33"/>
      <c r="AD151" s="33"/>
      <c r="AE151" s="33"/>
      <c r="AR151" s="178" t="s">
        <v>192</v>
      </c>
      <c r="AT151" s="178" t="s">
        <v>187</v>
      </c>
      <c r="AU151" s="178" t="s">
        <v>88</v>
      </c>
      <c r="AY151" s="18" t="s">
        <v>184</v>
      </c>
      <c r="BE151" s="179">
        <f>IF(N151="základní",J151,0)</f>
        <v>0</v>
      </c>
      <c r="BF151" s="179">
        <f>IF(N151="snížená",J151,0)</f>
        <v>0</v>
      </c>
      <c r="BG151" s="179">
        <f>IF(N151="zákl. přenesená",J151,0)</f>
        <v>0</v>
      </c>
      <c r="BH151" s="179">
        <f>IF(N151="sníž. přenesená",J151,0)</f>
        <v>0</v>
      </c>
      <c r="BI151" s="179">
        <f>IF(N151="nulová",J151,0)</f>
        <v>0</v>
      </c>
      <c r="BJ151" s="18" t="s">
        <v>86</v>
      </c>
      <c r="BK151" s="179">
        <f>ROUND(I151*H151,2)</f>
        <v>0</v>
      </c>
      <c r="BL151" s="18" t="s">
        <v>192</v>
      </c>
      <c r="BM151" s="178" t="s">
        <v>1379</v>
      </c>
    </row>
    <row r="152" spans="1:65" s="13" customFormat="1" ht="11.25">
      <c r="B152" s="184"/>
      <c r="D152" s="180" t="s">
        <v>196</v>
      </c>
      <c r="E152" s="185" t="s">
        <v>1</v>
      </c>
      <c r="F152" s="186" t="s">
        <v>1380</v>
      </c>
      <c r="H152" s="187">
        <v>60</v>
      </c>
      <c r="I152" s="188"/>
      <c r="L152" s="184"/>
      <c r="M152" s="189"/>
      <c r="N152" s="190"/>
      <c r="O152" s="190"/>
      <c r="P152" s="190"/>
      <c r="Q152" s="190"/>
      <c r="R152" s="190"/>
      <c r="S152" s="190"/>
      <c r="T152" s="191"/>
      <c r="AT152" s="185" t="s">
        <v>196</v>
      </c>
      <c r="AU152" s="185" t="s">
        <v>88</v>
      </c>
      <c r="AV152" s="13" t="s">
        <v>88</v>
      </c>
      <c r="AW152" s="13" t="s">
        <v>36</v>
      </c>
      <c r="AX152" s="13" t="s">
        <v>86</v>
      </c>
      <c r="AY152" s="185" t="s">
        <v>184</v>
      </c>
    </row>
    <row r="153" spans="1:65" s="2" customFormat="1" ht="14.45" customHeight="1">
      <c r="A153" s="33"/>
      <c r="B153" s="166"/>
      <c r="C153" s="167" t="s">
        <v>225</v>
      </c>
      <c r="D153" s="167" t="s">
        <v>187</v>
      </c>
      <c r="E153" s="168" t="s">
        <v>947</v>
      </c>
      <c r="F153" s="169" t="s">
        <v>948</v>
      </c>
      <c r="G153" s="170" t="s">
        <v>228</v>
      </c>
      <c r="H153" s="171">
        <v>98.507000000000005</v>
      </c>
      <c r="I153" s="172"/>
      <c r="J153" s="173">
        <f>ROUND(I153*H153,2)</f>
        <v>0</v>
      </c>
      <c r="K153" s="169" t="s">
        <v>925</v>
      </c>
      <c r="L153" s="34"/>
      <c r="M153" s="174" t="s">
        <v>1</v>
      </c>
      <c r="N153" s="175" t="s">
        <v>44</v>
      </c>
      <c r="O153" s="59"/>
      <c r="P153" s="176">
        <f>O153*H153</f>
        <v>0</v>
      </c>
      <c r="Q153" s="176">
        <v>0</v>
      </c>
      <c r="R153" s="176">
        <f>Q153*H153</f>
        <v>0</v>
      </c>
      <c r="S153" s="176">
        <v>0</v>
      </c>
      <c r="T153" s="177">
        <f>S153*H153</f>
        <v>0</v>
      </c>
      <c r="U153" s="33"/>
      <c r="V153" s="33"/>
      <c r="W153" s="33"/>
      <c r="X153" s="33"/>
      <c r="Y153" s="33"/>
      <c r="Z153" s="33"/>
      <c r="AA153" s="33"/>
      <c r="AB153" s="33"/>
      <c r="AC153" s="33"/>
      <c r="AD153" s="33"/>
      <c r="AE153" s="33"/>
      <c r="AR153" s="178" t="s">
        <v>192</v>
      </c>
      <c r="AT153" s="178" t="s">
        <v>187</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1381</v>
      </c>
    </row>
    <row r="154" spans="1:65" s="2" customFormat="1" ht="24.2" customHeight="1">
      <c r="A154" s="33"/>
      <c r="B154" s="166"/>
      <c r="C154" s="167" t="s">
        <v>217</v>
      </c>
      <c r="D154" s="167" t="s">
        <v>187</v>
      </c>
      <c r="E154" s="168" t="s">
        <v>950</v>
      </c>
      <c r="F154" s="169" t="s">
        <v>951</v>
      </c>
      <c r="G154" s="170" t="s">
        <v>228</v>
      </c>
      <c r="H154" s="171">
        <v>11</v>
      </c>
      <c r="I154" s="172"/>
      <c r="J154" s="173">
        <f>ROUND(I154*H154,2)</f>
        <v>0</v>
      </c>
      <c r="K154" s="169" t="s">
        <v>925</v>
      </c>
      <c r="L154" s="34"/>
      <c r="M154" s="174" t="s">
        <v>1</v>
      </c>
      <c r="N154" s="175" t="s">
        <v>44</v>
      </c>
      <c r="O154" s="59"/>
      <c r="P154" s="176">
        <f>O154*H154</f>
        <v>0</v>
      </c>
      <c r="Q154" s="176">
        <v>0</v>
      </c>
      <c r="R154" s="176">
        <f>Q154*H154</f>
        <v>0</v>
      </c>
      <c r="S154" s="176">
        <v>0</v>
      </c>
      <c r="T154" s="177">
        <f>S154*H154</f>
        <v>0</v>
      </c>
      <c r="U154" s="33"/>
      <c r="V154" s="33"/>
      <c r="W154" s="33"/>
      <c r="X154" s="33"/>
      <c r="Y154" s="33"/>
      <c r="Z154" s="33"/>
      <c r="AA154" s="33"/>
      <c r="AB154" s="33"/>
      <c r="AC154" s="33"/>
      <c r="AD154" s="33"/>
      <c r="AE154" s="33"/>
      <c r="AR154" s="178" t="s">
        <v>192</v>
      </c>
      <c r="AT154" s="178" t="s">
        <v>187</v>
      </c>
      <c r="AU154" s="178" t="s">
        <v>88</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192</v>
      </c>
      <c r="BM154" s="178" t="s">
        <v>1382</v>
      </c>
    </row>
    <row r="155" spans="1:65" s="12" customFormat="1" ht="22.9" customHeight="1">
      <c r="B155" s="153"/>
      <c r="D155" s="154" t="s">
        <v>78</v>
      </c>
      <c r="E155" s="164" t="s">
        <v>102</v>
      </c>
      <c r="F155" s="164" t="s">
        <v>954</v>
      </c>
      <c r="I155" s="156"/>
      <c r="J155" s="165">
        <f>BK155</f>
        <v>0</v>
      </c>
      <c r="L155" s="153"/>
      <c r="M155" s="158"/>
      <c r="N155" s="159"/>
      <c r="O155" s="159"/>
      <c r="P155" s="160">
        <f>SUM(P156:P157)</f>
        <v>0</v>
      </c>
      <c r="Q155" s="159"/>
      <c r="R155" s="160">
        <f>SUM(R156:R157)</f>
        <v>13.6274</v>
      </c>
      <c r="S155" s="159"/>
      <c r="T155" s="161">
        <f>SUM(T156:T157)</f>
        <v>0</v>
      </c>
      <c r="AR155" s="154" t="s">
        <v>86</v>
      </c>
      <c r="AT155" s="162" t="s">
        <v>78</v>
      </c>
      <c r="AU155" s="162" t="s">
        <v>86</v>
      </c>
      <c r="AY155" s="154" t="s">
        <v>184</v>
      </c>
      <c r="BK155" s="163">
        <f>SUM(BK156:BK157)</f>
        <v>0</v>
      </c>
    </row>
    <row r="156" spans="1:65" s="2" customFormat="1" ht="24.2" customHeight="1">
      <c r="A156" s="33"/>
      <c r="B156" s="166"/>
      <c r="C156" s="167" t="s">
        <v>233</v>
      </c>
      <c r="D156" s="167" t="s">
        <v>187</v>
      </c>
      <c r="E156" s="168" t="s">
        <v>955</v>
      </c>
      <c r="F156" s="169" t="s">
        <v>956</v>
      </c>
      <c r="G156" s="170" t="s">
        <v>286</v>
      </c>
      <c r="H156" s="171">
        <v>4</v>
      </c>
      <c r="I156" s="172"/>
      <c r="J156" s="173">
        <f>ROUND(I156*H156,2)</f>
        <v>0</v>
      </c>
      <c r="K156" s="169" t="s">
        <v>925</v>
      </c>
      <c r="L156" s="34"/>
      <c r="M156" s="174" t="s">
        <v>1</v>
      </c>
      <c r="N156" s="175" t="s">
        <v>44</v>
      </c>
      <c r="O156" s="59"/>
      <c r="P156" s="176">
        <f>O156*H156</f>
        <v>0</v>
      </c>
      <c r="Q156" s="176">
        <v>0.25685000000000002</v>
      </c>
      <c r="R156" s="176">
        <f>Q156*H156</f>
        <v>1.0274000000000001</v>
      </c>
      <c r="S156" s="176">
        <v>0</v>
      </c>
      <c r="T156" s="177">
        <f>S156*H156</f>
        <v>0</v>
      </c>
      <c r="U156" s="33"/>
      <c r="V156" s="33"/>
      <c r="W156" s="33"/>
      <c r="X156" s="33"/>
      <c r="Y156" s="33"/>
      <c r="Z156" s="33"/>
      <c r="AA156" s="33"/>
      <c r="AB156" s="33"/>
      <c r="AC156" s="33"/>
      <c r="AD156" s="33"/>
      <c r="AE156" s="33"/>
      <c r="AR156" s="178" t="s">
        <v>192</v>
      </c>
      <c r="AT156" s="178" t="s">
        <v>187</v>
      </c>
      <c r="AU156" s="178" t="s">
        <v>88</v>
      </c>
      <c r="AY156" s="18" t="s">
        <v>184</v>
      </c>
      <c r="BE156" s="179">
        <f>IF(N156="základní",J156,0)</f>
        <v>0</v>
      </c>
      <c r="BF156" s="179">
        <f>IF(N156="snížená",J156,0)</f>
        <v>0</v>
      </c>
      <c r="BG156" s="179">
        <f>IF(N156="zákl. přenesená",J156,0)</f>
        <v>0</v>
      </c>
      <c r="BH156" s="179">
        <f>IF(N156="sníž. přenesená",J156,0)</f>
        <v>0</v>
      </c>
      <c r="BI156" s="179">
        <f>IF(N156="nulová",J156,0)</f>
        <v>0</v>
      </c>
      <c r="BJ156" s="18" t="s">
        <v>86</v>
      </c>
      <c r="BK156" s="179">
        <f>ROUND(I156*H156,2)</f>
        <v>0</v>
      </c>
      <c r="BL156" s="18" t="s">
        <v>192</v>
      </c>
      <c r="BM156" s="178" t="s">
        <v>1383</v>
      </c>
    </row>
    <row r="157" spans="1:65" s="2" customFormat="1" ht="14.45" customHeight="1">
      <c r="A157" s="33"/>
      <c r="B157" s="166"/>
      <c r="C157" s="200" t="s">
        <v>239</v>
      </c>
      <c r="D157" s="200" t="s">
        <v>213</v>
      </c>
      <c r="E157" s="201" t="s">
        <v>958</v>
      </c>
      <c r="F157" s="202" t="s">
        <v>959</v>
      </c>
      <c r="G157" s="203" t="s">
        <v>960</v>
      </c>
      <c r="H157" s="204">
        <v>4</v>
      </c>
      <c r="I157" s="205"/>
      <c r="J157" s="206">
        <f>ROUND(I157*H157,2)</f>
        <v>0</v>
      </c>
      <c r="K157" s="202" t="s">
        <v>1</v>
      </c>
      <c r="L157" s="207"/>
      <c r="M157" s="208" t="s">
        <v>1</v>
      </c>
      <c r="N157" s="209" t="s">
        <v>44</v>
      </c>
      <c r="O157" s="59"/>
      <c r="P157" s="176">
        <f>O157*H157</f>
        <v>0</v>
      </c>
      <c r="Q157" s="176">
        <v>3.15</v>
      </c>
      <c r="R157" s="176">
        <f>Q157*H157</f>
        <v>12.6</v>
      </c>
      <c r="S157" s="176">
        <v>0</v>
      </c>
      <c r="T157" s="177">
        <f>S157*H157</f>
        <v>0</v>
      </c>
      <c r="U157" s="33"/>
      <c r="V157" s="33"/>
      <c r="W157" s="33"/>
      <c r="X157" s="33"/>
      <c r="Y157" s="33"/>
      <c r="Z157" s="33"/>
      <c r="AA157" s="33"/>
      <c r="AB157" s="33"/>
      <c r="AC157" s="33"/>
      <c r="AD157" s="33"/>
      <c r="AE157" s="33"/>
      <c r="AR157" s="178" t="s">
        <v>217</v>
      </c>
      <c r="AT157" s="178" t="s">
        <v>213</v>
      </c>
      <c r="AU157" s="178" t="s">
        <v>88</v>
      </c>
      <c r="AY157" s="18" t="s">
        <v>184</v>
      </c>
      <c r="BE157" s="179">
        <f>IF(N157="základní",J157,0)</f>
        <v>0</v>
      </c>
      <c r="BF157" s="179">
        <f>IF(N157="snížená",J157,0)</f>
        <v>0</v>
      </c>
      <c r="BG157" s="179">
        <f>IF(N157="zákl. přenesená",J157,0)</f>
        <v>0</v>
      </c>
      <c r="BH157" s="179">
        <f>IF(N157="sníž. přenesená",J157,0)</f>
        <v>0</v>
      </c>
      <c r="BI157" s="179">
        <f>IF(N157="nulová",J157,0)</f>
        <v>0</v>
      </c>
      <c r="BJ157" s="18" t="s">
        <v>86</v>
      </c>
      <c r="BK157" s="179">
        <f>ROUND(I157*H157,2)</f>
        <v>0</v>
      </c>
      <c r="BL157" s="18" t="s">
        <v>192</v>
      </c>
      <c r="BM157" s="178" t="s">
        <v>1384</v>
      </c>
    </row>
    <row r="158" spans="1:65" s="12" customFormat="1" ht="22.9" customHeight="1">
      <c r="B158" s="153"/>
      <c r="D158" s="154" t="s">
        <v>78</v>
      </c>
      <c r="E158" s="164" t="s">
        <v>192</v>
      </c>
      <c r="F158" s="164" t="s">
        <v>962</v>
      </c>
      <c r="I158" s="156"/>
      <c r="J158" s="165">
        <f>BK158</f>
        <v>0</v>
      </c>
      <c r="L158" s="153"/>
      <c r="M158" s="158"/>
      <c r="N158" s="159"/>
      <c r="O158" s="159"/>
      <c r="P158" s="160">
        <f>SUM(P159:P165)</f>
        <v>0</v>
      </c>
      <c r="Q158" s="159"/>
      <c r="R158" s="160">
        <f>SUM(R159:R165)</f>
        <v>185.12739782000003</v>
      </c>
      <c r="S158" s="159"/>
      <c r="T158" s="161">
        <f>SUM(T159:T165)</f>
        <v>0</v>
      </c>
      <c r="AR158" s="154" t="s">
        <v>86</v>
      </c>
      <c r="AT158" s="162" t="s">
        <v>78</v>
      </c>
      <c r="AU158" s="162" t="s">
        <v>86</v>
      </c>
      <c r="AY158" s="154" t="s">
        <v>184</v>
      </c>
      <c r="BK158" s="163">
        <f>SUM(BK159:BK165)</f>
        <v>0</v>
      </c>
    </row>
    <row r="159" spans="1:65" s="2" customFormat="1" ht="24.2" customHeight="1">
      <c r="A159" s="33"/>
      <c r="B159" s="166"/>
      <c r="C159" s="167" t="s">
        <v>244</v>
      </c>
      <c r="D159" s="167" t="s">
        <v>187</v>
      </c>
      <c r="E159" s="168" t="s">
        <v>963</v>
      </c>
      <c r="F159" s="169" t="s">
        <v>964</v>
      </c>
      <c r="G159" s="170" t="s">
        <v>200</v>
      </c>
      <c r="H159" s="171">
        <v>20.402000000000001</v>
      </c>
      <c r="I159" s="172"/>
      <c r="J159" s="173">
        <f>ROUND(I159*H159,2)</f>
        <v>0</v>
      </c>
      <c r="K159" s="169" t="s">
        <v>925</v>
      </c>
      <c r="L159" s="34"/>
      <c r="M159" s="174" t="s">
        <v>1</v>
      </c>
      <c r="N159" s="175" t="s">
        <v>44</v>
      </c>
      <c r="O159" s="59"/>
      <c r="P159" s="176">
        <f>O159*H159</f>
        <v>0</v>
      </c>
      <c r="Q159" s="176">
        <v>0.34190999999999999</v>
      </c>
      <c r="R159" s="176">
        <f>Q159*H159</f>
        <v>6.9756478199999998</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1385</v>
      </c>
    </row>
    <row r="160" spans="1:65" s="13" customFormat="1" ht="11.25">
      <c r="B160" s="184"/>
      <c r="D160" s="180" t="s">
        <v>196</v>
      </c>
      <c r="E160" s="185" t="s">
        <v>1</v>
      </c>
      <c r="F160" s="186" t="s">
        <v>1386</v>
      </c>
      <c r="H160" s="187">
        <v>20.401599999999998</v>
      </c>
      <c r="I160" s="188"/>
      <c r="L160" s="184"/>
      <c r="M160" s="189"/>
      <c r="N160" s="190"/>
      <c r="O160" s="190"/>
      <c r="P160" s="190"/>
      <c r="Q160" s="190"/>
      <c r="R160" s="190"/>
      <c r="S160" s="190"/>
      <c r="T160" s="191"/>
      <c r="AT160" s="185" t="s">
        <v>196</v>
      </c>
      <c r="AU160" s="185" t="s">
        <v>88</v>
      </c>
      <c r="AV160" s="13" t="s">
        <v>88</v>
      </c>
      <c r="AW160" s="13" t="s">
        <v>36</v>
      </c>
      <c r="AX160" s="13" t="s">
        <v>86</v>
      </c>
      <c r="AY160" s="185" t="s">
        <v>184</v>
      </c>
    </row>
    <row r="161" spans="1:65" s="2" customFormat="1" ht="24.2" customHeight="1">
      <c r="A161" s="33"/>
      <c r="B161" s="166"/>
      <c r="C161" s="167" t="s">
        <v>249</v>
      </c>
      <c r="D161" s="167" t="s">
        <v>187</v>
      </c>
      <c r="E161" s="168" t="s">
        <v>967</v>
      </c>
      <c r="F161" s="169" t="s">
        <v>968</v>
      </c>
      <c r="G161" s="170" t="s">
        <v>228</v>
      </c>
      <c r="H161" s="171">
        <v>72.715000000000003</v>
      </c>
      <c r="I161" s="172"/>
      <c r="J161" s="173">
        <f>ROUND(I161*H161,2)</f>
        <v>0</v>
      </c>
      <c r="K161" s="169" t="s">
        <v>925</v>
      </c>
      <c r="L161" s="34"/>
      <c r="M161" s="174" t="s">
        <v>1</v>
      </c>
      <c r="N161" s="175" t="s">
        <v>44</v>
      </c>
      <c r="O161" s="59"/>
      <c r="P161" s="176">
        <f>O161*H161</f>
        <v>0</v>
      </c>
      <c r="Q161" s="176">
        <v>2.4500000000000002</v>
      </c>
      <c r="R161" s="176">
        <f>Q161*H161</f>
        <v>178.15175000000002</v>
      </c>
      <c r="S161" s="176">
        <v>0</v>
      </c>
      <c r="T161" s="177">
        <f>S161*H161</f>
        <v>0</v>
      </c>
      <c r="U161" s="33"/>
      <c r="V161" s="33"/>
      <c r="W161" s="33"/>
      <c r="X161" s="33"/>
      <c r="Y161" s="33"/>
      <c r="Z161" s="33"/>
      <c r="AA161" s="33"/>
      <c r="AB161" s="33"/>
      <c r="AC161" s="33"/>
      <c r="AD161" s="33"/>
      <c r="AE161" s="33"/>
      <c r="AR161" s="178" t="s">
        <v>192</v>
      </c>
      <c r="AT161" s="178" t="s">
        <v>187</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1387</v>
      </c>
    </row>
    <row r="162" spans="1:65" s="13" customFormat="1" ht="11.25">
      <c r="B162" s="184"/>
      <c r="D162" s="180" t="s">
        <v>196</v>
      </c>
      <c r="E162" s="185" t="s">
        <v>1</v>
      </c>
      <c r="F162" s="186" t="s">
        <v>1371</v>
      </c>
      <c r="H162" s="187">
        <v>37.884</v>
      </c>
      <c r="I162" s="188"/>
      <c r="L162" s="184"/>
      <c r="M162" s="189"/>
      <c r="N162" s="190"/>
      <c r="O162" s="190"/>
      <c r="P162" s="190"/>
      <c r="Q162" s="190"/>
      <c r="R162" s="190"/>
      <c r="S162" s="190"/>
      <c r="T162" s="191"/>
      <c r="AT162" s="185" t="s">
        <v>196</v>
      </c>
      <c r="AU162" s="185" t="s">
        <v>88</v>
      </c>
      <c r="AV162" s="13" t="s">
        <v>88</v>
      </c>
      <c r="AW162" s="13" t="s">
        <v>36</v>
      </c>
      <c r="AX162" s="13" t="s">
        <v>79</v>
      </c>
      <c r="AY162" s="185" t="s">
        <v>184</v>
      </c>
    </row>
    <row r="163" spans="1:65" s="13" customFormat="1" ht="11.25">
      <c r="B163" s="184"/>
      <c r="D163" s="180" t="s">
        <v>196</v>
      </c>
      <c r="E163" s="185" t="s">
        <v>1</v>
      </c>
      <c r="F163" s="186" t="s">
        <v>1372</v>
      </c>
      <c r="H163" s="187">
        <v>30.597000000000001</v>
      </c>
      <c r="I163" s="188"/>
      <c r="L163" s="184"/>
      <c r="M163" s="189"/>
      <c r="N163" s="190"/>
      <c r="O163" s="190"/>
      <c r="P163" s="190"/>
      <c r="Q163" s="190"/>
      <c r="R163" s="190"/>
      <c r="S163" s="190"/>
      <c r="T163" s="191"/>
      <c r="AT163" s="185" t="s">
        <v>196</v>
      </c>
      <c r="AU163" s="185" t="s">
        <v>88</v>
      </c>
      <c r="AV163" s="13" t="s">
        <v>88</v>
      </c>
      <c r="AW163" s="13" t="s">
        <v>36</v>
      </c>
      <c r="AX163" s="13" t="s">
        <v>79</v>
      </c>
      <c r="AY163" s="185" t="s">
        <v>184</v>
      </c>
    </row>
    <row r="164" spans="1:65" s="13" customFormat="1" ht="11.25">
      <c r="B164" s="184"/>
      <c r="D164" s="180" t="s">
        <v>196</v>
      </c>
      <c r="E164" s="185" t="s">
        <v>1</v>
      </c>
      <c r="F164" s="186" t="s">
        <v>1388</v>
      </c>
      <c r="H164" s="187">
        <v>4.2336</v>
      </c>
      <c r="I164" s="188"/>
      <c r="L164" s="184"/>
      <c r="M164" s="189"/>
      <c r="N164" s="190"/>
      <c r="O164" s="190"/>
      <c r="P164" s="190"/>
      <c r="Q164" s="190"/>
      <c r="R164" s="190"/>
      <c r="S164" s="190"/>
      <c r="T164" s="191"/>
      <c r="AT164" s="185" t="s">
        <v>196</v>
      </c>
      <c r="AU164" s="185" t="s">
        <v>88</v>
      </c>
      <c r="AV164" s="13" t="s">
        <v>88</v>
      </c>
      <c r="AW164" s="13" t="s">
        <v>36</v>
      </c>
      <c r="AX164" s="13" t="s">
        <v>79</v>
      </c>
      <c r="AY164" s="185" t="s">
        <v>184</v>
      </c>
    </row>
    <row r="165" spans="1:65" s="14" customFormat="1" ht="11.25">
      <c r="B165" s="192"/>
      <c r="D165" s="180" t="s">
        <v>196</v>
      </c>
      <c r="E165" s="193" t="s">
        <v>1</v>
      </c>
      <c r="F165" s="194" t="s">
        <v>212</v>
      </c>
      <c r="H165" s="195">
        <v>72.714600000000004</v>
      </c>
      <c r="I165" s="196"/>
      <c r="L165" s="192"/>
      <c r="M165" s="197"/>
      <c r="N165" s="198"/>
      <c r="O165" s="198"/>
      <c r="P165" s="198"/>
      <c r="Q165" s="198"/>
      <c r="R165" s="198"/>
      <c r="S165" s="198"/>
      <c r="T165" s="199"/>
      <c r="AT165" s="193" t="s">
        <v>196</v>
      </c>
      <c r="AU165" s="193" t="s">
        <v>88</v>
      </c>
      <c r="AV165" s="14" t="s">
        <v>192</v>
      </c>
      <c r="AW165" s="14" t="s">
        <v>36</v>
      </c>
      <c r="AX165" s="14" t="s">
        <v>86</v>
      </c>
      <c r="AY165" s="193" t="s">
        <v>184</v>
      </c>
    </row>
    <row r="166" spans="1:65" s="12" customFormat="1" ht="22.9" customHeight="1">
      <c r="B166" s="153"/>
      <c r="D166" s="154" t="s">
        <v>78</v>
      </c>
      <c r="E166" s="164" t="s">
        <v>220</v>
      </c>
      <c r="F166" s="164" t="s">
        <v>972</v>
      </c>
      <c r="I166" s="156"/>
      <c r="J166" s="165">
        <f>BK166</f>
        <v>0</v>
      </c>
      <c r="L166" s="153"/>
      <c r="M166" s="158"/>
      <c r="N166" s="159"/>
      <c r="O166" s="159"/>
      <c r="P166" s="160">
        <f>SUM(P167:P170)</f>
        <v>0</v>
      </c>
      <c r="Q166" s="159"/>
      <c r="R166" s="160">
        <f>SUM(R167:R170)</f>
        <v>1.3270319999999999E-2</v>
      </c>
      <c r="S166" s="159"/>
      <c r="T166" s="161">
        <f>SUM(T167:T170)</f>
        <v>0</v>
      </c>
      <c r="AR166" s="154" t="s">
        <v>86</v>
      </c>
      <c r="AT166" s="162" t="s">
        <v>78</v>
      </c>
      <c r="AU166" s="162" t="s">
        <v>86</v>
      </c>
      <c r="AY166" s="154" t="s">
        <v>184</v>
      </c>
      <c r="BK166" s="163">
        <f>SUM(BK167:BK170)</f>
        <v>0</v>
      </c>
    </row>
    <row r="167" spans="1:65" s="2" customFormat="1" ht="24.2" customHeight="1">
      <c r="A167" s="33"/>
      <c r="B167" s="166"/>
      <c r="C167" s="167" t="s">
        <v>254</v>
      </c>
      <c r="D167" s="167" t="s">
        <v>187</v>
      </c>
      <c r="E167" s="168" t="s">
        <v>973</v>
      </c>
      <c r="F167" s="169" t="s">
        <v>974</v>
      </c>
      <c r="G167" s="170" t="s">
        <v>200</v>
      </c>
      <c r="H167" s="171">
        <v>23.696999999999999</v>
      </c>
      <c r="I167" s="172"/>
      <c r="J167" s="173">
        <f>ROUND(I167*H167,2)</f>
        <v>0</v>
      </c>
      <c r="K167" s="169" t="s">
        <v>925</v>
      </c>
      <c r="L167" s="34"/>
      <c r="M167" s="174" t="s">
        <v>1</v>
      </c>
      <c r="N167" s="175" t="s">
        <v>44</v>
      </c>
      <c r="O167" s="59"/>
      <c r="P167" s="176">
        <f>O167*H167</f>
        <v>0</v>
      </c>
      <c r="Q167" s="176">
        <v>5.5999999999999995E-4</v>
      </c>
      <c r="R167" s="176">
        <f>Q167*H167</f>
        <v>1.3270319999999999E-2</v>
      </c>
      <c r="S167" s="176">
        <v>0</v>
      </c>
      <c r="T167" s="177">
        <f>S167*H167</f>
        <v>0</v>
      </c>
      <c r="U167" s="33"/>
      <c r="V167" s="33"/>
      <c r="W167" s="33"/>
      <c r="X167" s="33"/>
      <c r="Y167" s="33"/>
      <c r="Z167" s="33"/>
      <c r="AA167" s="33"/>
      <c r="AB167" s="33"/>
      <c r="AC167" s="33"/>
      <c r="AD167" s="33"/>
      <c r="AE167" s="33"/>
      <c r="AR167" s="178" t="s">
        <v>192</v>
      </c>
      <c r="AT167" s="178" t="s">
        <v>187</v>
      </c>
      <c r="AU167" s="178" t="s">
        <v>88</v>
      </c>
      <c r="AY167" s="18" t="s">
        <v>184</v>
      </c>
      <c r="BE167" s="179">
        <f>IF(N167="základní",J167,0)</f>
        <v>0</v>
      </c>
      <c r="BF167" s="179">
        <f>IF(N167="snížená",J167,0)</f>
        <v>0</v>
      </c>
      <c r="BG167" s="179">
        <f>IF(N167="zákl. přenesená",J167,0)</f>
        <v>0</v>
      </c>
      <c r="BH167" s="179">
        <f>IF(N167="sníž. přenesená",J167,0)</f>
        <v>0</v>
      </c>
      <c r="BI167" s="179">
        <f>IF(N167="nulová",J167,0)</f>
        <v>0</v>
      </c>
      <c r="BJ167" s="18" t="s">
        <v>86</v>
      </c>
      <c r="BK167" s="179">
        <f>ROUND(I167*H167,2)</f>
        <v>0</v>
      </c>
      <c r="BL167" s="18" t="s">
        <v>192</v>
      </c>
      <c r="BM167" s="178" t="s">
        <v>1389</v>
      </c>
    </row>
    <row r="168" spans="1:65" s="13" customFormat="1" ht="11.25">
      <c r="B168" s="184"/>
      <c r="D168" s="180" t="s">
        <v>196</v>
      </c>
      <c r="E168" s="185" t="s">
        <v>1</v>
      </c>
      <c r="F168" s="186" t="s">
        <v>1390</v>
      </c>
      <c r="H168" s="187">
        <v>17.297280000000001</v>
      </c>
      <c r="I168" s="188"/>
      <c r="L168" s="184"/>
      <c r="M168" s="189"/>
      <c r="N168" s="190"/>
      <c r="O168" s="190"/>
      <c r="P168" s="190"/>
      <c r="Q168" s="190"/>
      <c r="R168" s="190"/>
      <c r="S168" s="190"/>
      <c r="T168" s="191"/>
      <c r="AT168" s="185" t="s">
        <v>196</v>
      </c>
      <c r="AU168" s="185" t="s">
        <v>88</v>
      </c>
      <c r="AV168" s="13" t="s">
        <v>88</v>
      </c>
      <c r="AW168" s="13" t="s">
        <v>36</v>
      </c>
      <c r="AX168" s="13" t="s">
        <v>79</v>
      </c>
      <c r="AY168" s="185" t="s">
        <v>184</v>
      </c>
    </row>
    <row r="169" spans="1:65" s="13" customFormat="1" ht="11.25">
      <c r="B169" s="184"/>
      <c r="D169" s="180" t="s">
        <v>196</v>
      </c>
      <c r="E169" s="185" t="s">
        <v>1</v>
      </c>
      <c r="F169" s="186" t="s">
        <v>1391</v>
      </c>
      <c r="H169" s="187">
        <v>6.4</v>
      </c>
      <c r="I169" s="188"/>
      <c r="L169" s="184"/>
      <c r="M169" s="189"/>
      <c r="N169" s="190"/>
      <c r="O169" s="190"/>
      <c r="P169" s="190"/>
      <c r="Q169" s="190"/>
      <c r="R169" s="190"/>
      <c r="S169" s="190"/>
      <c r="T169" s="191"/>
      <c r="AT169" s="185" t="s">
        <v>196</v>
      </c>
      <c r="AU169" s="185" t="s">
        <v>88</v>
      </c>
      <c r="AV169" s="13" t="s">
        <v>88</v>
      </c>
      <c r="AW169" s="13" t="s">
        <v>36</v>
      </c>
      <c r="AX169" s="13" t="s">
        <v>79</v>
      </c>
      <c r="AY169" s="185" t="s">
        <v>184</v>
      </c>
    </row>
    <row r="170" spans="1:65" s="14" customFormat="1" ht="11.25">
      <c r="B170" s="192"/>
      <c r="D170" s="180" t="s">
        <v>196</v>
      </c>
      <c r="E170" s="193" t="s">
        <v>1</v>
      </c>
      <c r="F170" s="194" t="s">
        <v>212</v>
      </c>
      <c r="H170" s="195">
        <v>23.697279999999999</v>
      </c>
      <c r="I170" s="196"/>
      <c r="L170" s="192"/>
      <c r="M170" s="197"/>
      <c r="N170" s="198"/>
      <c r="O170" s="198"/>
      <c r="P170" s="198"/>
      <c r="Q170" s="198"/>
      <c r="R170" s="198"/>
      <c r="S170" s="198"/>
      <c r="T170" s="199"/>
      <c r="AT170" s="193" t="s">
        <v>196</v>
      </c>
      <c r="AU170" s="193" t="s">
        <v>88</v>
      </c>
      <c r="AV170" s="14" t="s">
        <v>192</v>
      </c>
      <c r="AW170" s="14" t="s">
        <v>36</v>
      </c>
      <c r="AX170" s="14" t="s">
        <v>86</v>
      </c>
      <c r="AY170" s="193" t="s">
        <v>184</v>
      </c>
    </row>
    <row r="171" spans="1:65" s="12" customFormat="1" ht="22.9" customHeight="1">
      <c r="B171" s="153"/>
      <c r="D171" s="154" t="s">
        <v>78</v>
      </c>
      <c r="E171" s="164" t="s">
        <v>233</v>
      </c>
      <c r="F171" s="164" t="s">
        <v>978</v>
      </c>
      <c r="I171" s="156"/>
      <c r="J171" s="165">
        <f>BK171</f>
        <v>0</v>
      </c>
      <c r="L171" s="153"/>
      <c r="M171" s="158"/>
      <c r="N171" s="159"/>
      <c r="O171" s="159"/>
      <c r="P171" s="160">
        <f>SUM(P172:P197)</f>
        <v>0</v>
      </c>
      <c r="Q171" s="159"/>
      <c r="R171" s="160">
        <f>SUM(R172:R197)</f>
        <v>0.85460764</v>
      </c>
      <c r="S171" s="159"/>
      <c r="T171" s="161">
        <f>SUM(T172:T197)</f>
        <v>2E-3</v>
      </c>
      <c r="AR171" s="154" t="s">
        <v>86</v>
      </c>
      <c r="AT171" s="162" t="s">
        <v>78</v>
      </c>
      <c r="AU171" s="162" t="s">
        <v>86</v>
      </c>
      <c r="AY171" s="154" t="s">
        <v>184</v>
      </c>
      <c r="BK171" s="163">
        <f>SUM(BK172:BK197)</f>
        <v>0</v>
      </c>
    </row>
    <row r="172" spans="1:65" s="2" customFormat="1" ht="14.45" customHeight="1">
      <c r="A172" s="33"/>
      <c r="B172" s="166"/>
      <c r="C172" s="167" t="s">
        <v>262</v>
      </c>
      <c r="D172" s="167" t="s">
        <v>187</v>
      </c>
      <c r="E172" s="168" t="s">
        <v>979</v>
      </c>
      <c r="F172" s="169" t="s">
        <v>980</v>
      </c>
      <c r="G172" s="170" t="s">
        <v>200</v>
      </c>
      <c r="H172" s="171">
        <v>1.8</v>
      </c>
      <c r="I172" s="172"/>
      <c r="J172" s="173">
        <f>ROUND(I172*H172,2)</f>
        <v>0</v>
      </c>
      <c r="K172" s="169" t="s">
        <v>925</v>
      </c>
      <c r="L172" s="34"/>
      <c r="M172" s="174" t="s">
        <v>1</v>
      </c>
      <c r="N172" s="175" t="s">
        <v>44</v>
      </c>
      <c r="O172" s="59"/>
      <c r="P172" s="176">
        <f>O172*H172</f>
        <v>0</v>
      </c>
      <c r="Q172" s="176">
        <v>6.3000000000000003E-4</v>
      </c>
      <c r="R172" s="176">
        <f>Q172*H172</f>
        <v>1.134E-3</v>
      </c>
      <c r="S172" s="176">
        <v>0</v>
      </c>
      <c r="T172" s="177">
        <f>S172*H172</f>
        <v>0</v>
      </c>
      <c r="U172" s="33"/>
      <c r="V172" s="33"/>
      <c r="W172" s="33"/>
      <c r="X172" s="33"/>
      <c r="Y172" s="33"/>
      <c r="Z172" s="33"/>
      <c r="AA172" s="33"/>
      <c r="AB172" s="33"/>
      <c r="AC172" s="33"/>
      <c r="AD172" s="33"/>
      <c r="AE172" s="33"/>
      <c r="AR172" s="178" t="s">
        <v>192</v>
      </c>
      <c r="AT172" s="178" t="s">
        <v>187</v>
      </c>
      <c r="AU172" s="178" t="s">
        <v>88</v>
      </c>
      <c r="AY172" s="18" t="s">
        <v>184</v>
      </c>
      <c r="BE172" s="179">
        <f>IF(N172="základní",J172,0)</f>
        <v>0</v>
      </c>
      <c r="BF172" s="179">
        <f>IF(N172="snížená",J172,0)</f>
        <v>0</v>
      </c>
      <c r="BG172" s="179">
        <f>IF(N172="zákl. přenesená",J172,0)</f>
        <v>0</v>
      </c>
      <c r="BH172" s="179">
        <f>IF(N172="sníž. přenesená",J172,0)</f>
        <v>0</v>
      </c>
      <c r="BI172" s="179">
        <f>IF(N172="nulová",J172,0)</f>
        <v>0</v>
      </c>
      <c r="BJ172" s="18" t="s">
        <v>86</v>
      </c>
      <c r="BK172" s="179">
        <f>ROUND(I172*H172,2)</f>
        <v>0</v>
      </c>
      <c r="BL172" s="18" t="s">
        <v>192</v>
      </c>
      <c r="BM172" s="178" t="s">
        <v>1392</v>
      </c>
    </row>
    <row r="173" spans="1:65" s="13" customFormat="1" ht="11.25">
      <c r="B173" s="184"/>
      <c r="D173" s="180" t="s">
        <v>196</v>
      </c>
      <c r="E173" s="185" t="s">
        <v>1</v>
      </c>
      <c r="F173" s="186" t="s">
        <v>982</v>
      </c>
      <c r="H173" s="187">
        <v>1.8</v>
      </c>
      <c r="I173" s="188"/>
      <c r="L173" s="184"/>
      <c r="M173" s="189"/>
      <c r="N173" s="190"/>
      <c r="O173" s="190"/>
      <c r="P173" s="190"/>
      <c r="Q173" s="190"/>
      <c r="R173" s="190"/>
      <c r="S173" s="190"/>
      <c r="T173" s="191"/>
      <c r="AT173" s="185" t="s">
        <v>196</v>
      </c>
      <c r="AU173" s="185" t="s">
        <v>88</v>
      </c>
      <c r="AV173" s="13" t="s">
        <v>88</v>
      </c>
      <c r="AW173" s="13" t="s">
        <v>36</v>
      </c>
      <c r="AX173" s="13" t="s">
        <v>86</v>
      </c>
      <c r="AY173" s="185" t="s">
        <v>184</v>
      </c>
    </row>
    <row r="174" spans="1:65" s="2" customFormat="1" ht="24.2" customHeight="1">
      <c r="A174" s="33"/>
      <c r="B174" s="166"/>
      <c r="C174" s="167" t="s">
        <v>8</v>
      </c>
      <c r="D174" s="167" t="s">
        <v>187</v>
      </c>
      <c r="E174" s="168" t="s">
        <v>983</v>
      </c>
      <c r="F174" s="169" t="s">
        <v>984</v>
      </c>
      <c r="G174" s="170" t="s">
        <v>327</v>
      </c>
      <c r="H174" s="171">
        <v>21.32</v>
      </c>
      <c r="I174" s="172"/>
      <c r="J174" s="173">
        <f>ROUND(I174*H174,2)</f>
        <v>0</v>
      </c>
      <c r="K174" s="169" t="s">
        <v>925</v>
      </c>
      <c r="L174" s="34"/>
      <c r="M174" s="174" t="s">
        <v>1</v>
      </c>
      <c r="N174" s="175" t="s">
        <v>44</v>
      </c>
      <c r="O174" s="59"/>
      <c r="P174" s="176">
        <f>O174*H174</f>
        <v>0</v>
      </c>
      <c r="Q174" s="176">
        <v>1.7000000000000001E-4</v>
      </c>
      <c r="R174" s="176">
        <f>Q174*H174</f>
        <v>3.6244000000000003E-3</v>
      </c>
      <c r="S174" s="176">
        <v>0</v>
      </c>
      <c r="T174" s="177">
        <f>S174*H174</f>
        <v>0</v>
      </c>
      <c r="U174" s="33"/>
      <c r="V174" s="33"/>
      <c r="W174" s="33"/>
      <c r="X174" s="33"/>
      <c r="Y174" s="33"/>
      <c r="Z174" s="33"/>
      <c r="AA174" s="33"/>
      <c r="AB174" s="33"/>
      <c r="AC174" s="33"/>
      <c r="AD174" s="33"/>
      <c r="AE174" s="33"/>
      <c r="AR174" s="178" t="s">
        <v>192</v>
      </c>
      <c r="AT174" s="178" t="s">
        <v>187</v>
      </c>
      <c r="AU174" s="178" t="s">
        <v>88</v>
      </c>
      <c r="AY174" s="18" t="s">
        <v>184</v>
      </c>
      <c r="BE174" s="179">
        <f>IF(N174="základní",J174,0)</f>
        <v>0</v>
      </c>
      <c r="BF174" s="179">
        <f>IF(N174="snížená",J174,0)</f>
        <v>0</v>
      </c>
      <c r="BG174" s="179">
        <f>IF(N174="zákl. přenesená",J174,0)</f>
        <v>0</v>
      </c>
      <c r="BH174" s="179">
        <f>IF(N174="sníž. přenesená",J174,0)</f>
        <v>0</v>
      </c>
      <c r="BI174" s="179">
        <f>IF(N174="nulová",J174,0)</f>
        <v>0</v>
      </c>
      <c r="BJ174" s="18" t="s">
        <v>86</v>
      </c>
      <c r="BK174" s="179">
        <f>ROUND(I174*H174,2)</f>
        <v>0</v>
      </c>
      <c r="BL174" s="18" t="s">
        <v>192</v>
      </c>
      <c r="BM174" s="178" t="s">
        <v>1393</v>
      </c>
    </row>
    <row r="175" spans="1:65" s="13" customFormat="1" ht="11.25">
      <c r="B175" s="184"/>
      <c r="D175" s="180" t="s">
        <v>196</v>
      </c>
      <c r="E175" s="185" t="s">
        <v>1</v>
      </c>
      <c r="F175" s="186" t="s">
        <v>1394</v>
      </c>
      <c r="H175" s="187">
        <v>6.52</v>
      </c>
      <c r="I175" s="188"/>
      <c r="L175" s="184"/>
      <c r="M175" s="189"/>
      <c r="N175" s="190"/>
      <c r="O175" s="190"/>
      <c r="P175" s="190"/>
      <c r="Q175" s="190"/>
      <c r="R175" s="190"/>
      <c r="S175" s="190"/>
      <c r="T175" s="191"/>
      <c r="AT175" s="185" t="s">
        <v>196</v>
      </c>
      <c r="AU175" s="185" t="s">
        <v>88</v>
      </c>
      <c r="AV175" s="13" t="s">
        <v>88</v>
      </c>
      <c r="AW175" s="13" t="s">
        <v>36</v>
      </c>
      <c r="AX175" s="13" t="s">
        <v>79</v>
      </c>
      <c r="AY175" s="185" t="s">
        <v>184</v>
      </c>
    </row>
    <row r="176" spans="1:65" s="13" customFormat="1" ht="11.25">
      <c r="B176" s="184"/>
      <c r="D176" s="180" t="s">
        <v>196</v>
      </c>
      <c r="E176" s="185" t="s">
        <v>1</v>
      </c>
      <c r="F176" s="186" t="s">
        <v>987</v>
      </c>
      <c r="H176" s="187">
        <v>14.8</v>
      </c>
      <c r="I176" s="188"/>
      <c r="L176" s="184"/>
      <c r="M176" s="189"/>
      <c r="N176" s="190"/>
      <c r="O176" s="190"/>
      <c r="P176" s="190"/>
      <c r="Q176" s="190"/>
      <c r="R176" s="190"/>
      <c r="S176" s="190"/>
      <c r="T176" s="191"/>
      <c r="AT176" s="185" t="s">
        <v>196</v>
      </c>
      <c r="AU176" s="185" t="s">
        <v>88</v>
      </c>
      <c r="AV176" s="13" t="s">
        <v>88</v>
      </c>
      <c r="AW176" s="13" t="s">
        <v>36</v>
      </c>
      <c r="AX176" s="13" t="s">
        <v>79</v>
      </c>
      <c r="AY176" s="185" t="s">
        <v>184</v>
      </c>
    </row>
    <row r="177" spans="1:65" s="14" customFormat="1" ht="11.25">
      <c r="B177" s="192"/>
      <c r="D177" s="180" t="s">
        <v>196</v>
      </c>
      <c r="E177" s="193" t="s">
        <v>1</v>
      </c>
      <c r="F177" s="194" t="s">
        <v>212</v>
      </c>
      <c r="H177" s="195">
        <v>21.32</v>
      </c>
      <c r="I177" s="196"/>
      <c r="L177" s="192"/>
      <c r="M177" s="197"/>
      <c r="N177" s="198"/>
      <c r="O177" s="198"/>
      <c r="P177" s="198"/>
      <c r="Q177" s="198"/>
      <c r="R177" s="198"/>
      <c r="S177" s="198"/>
      <c r="T177" s="199"/>
      <c r="AT177" s="193" t="s">
        <v>196</v>
      </c>
      <c r="AU177" s="193" t="s">
        <v>88</v>
      </c>
      <c r="AV177" s="14" t="s">
        <v>192</v>
      </c>
      <c r="AW177" s="14" t="s">
        <v>36</v>
      </c>
      <c r="AX177" s="14" t="s">
        <v>86</v>
      </c>
      <c r="AY177" s="193" t="s">
        <v>184</v>
      </c>
    </row>
    <row r="178" spans="1:65" s="2" customFormat="1" ht="24.2" customHeight="1">
      <c r="A178" s="33"/>
      <c r="B178" s="166"/>
      <c r="C178" s="167" t="s">
        <v>274</v>
      </c>
      <c r="D178" s="167" t="s">
        <v>187</v>
      </c>
      <c r="E178" s="168" t="s">
        <v>988</v>
      </c>
      <c r="F178" s="169" t="s">
        <v>989</v>
      </c>
      <c r="G178" s="170" t="s">
        <v>327</v>
      </c>
      <c r="H178" s="171">
        <v>4</v>
      </c>
      <c r="I178" s="172"/>
      <c r="J178" s="173">
        <f>ROUND(I178*H178,2)</f>
        <v>0</v>
      </c>
      <c r="K178" s="169" t="s">
        <v>925</v>
      </c>
      <c r="L178" s="34"/>
      <c r="M178" s="174" t="s">
        <v>1</v>
      </c>
      <c r="N178" s="175" t="s">
        <v>44</v>
      </c>
      <c r="O178" s="59"/>
      <c r="P178" s="176">
        <f>O178*H178</f>
        <v>0</v>
      </c>
      <c r="Q178" s="176">
        <v>0</v>
      </c>
      <c r="R178" s="176">
        <f>Q178*H178</f>
        <v>0</v>
      </c>
      <c r="S178" s="176">
        <v>5.0000000000000001E-4</v>
      </c>
      <c r="T178" s="177">
        <f>S178*H178</f>
        <v>2E-3</v>
      </c>
      <c r="U178" s="33"/>
      <c r="V178" s="33"/>
      <c r="W178" s="33"/>
      <c r="X178" s="33"/>
      <c r="Y178" s="33"/>
      <c r="Z178" s="33"/>
      <c r="AA178" s="33"/>
      <c r="AB178" s="33"/>
      <c r="AC178" s="33"/>
      <c r="AD178" s="33"/>
      <c r="AE178" s="33"/>
      <c r="AR178" s="178" t="s">
        <v>192</v>
      </c>
      <c r="AT178" s="178" t="s">
        <v>187</v>
      </c>
      <c r="AU178" s="178" t="s">
        <v>88</v>
      </c>
      <c r="AY178" s="18" t="s">
        <v>184</v>
      </c>
      <c r="BE178" s="179">
        <f>IF(N178="základní",J178,0)</f>
        <v>0</v>
      </c>
      <c r="BF178" s="179">
        <f>IF(N178="snížená",J178,0)</f>
        <v>0</v>
      </c>
      <c r="BG178" s="179">
        <f>IF(N178="zákl. přenesená",J178,0)</f>
        <v>0</v>
      </c>
      <c r="BH178" s="179">
        <f>IF(N178="sníž. přenesená",J178,0)</f>
        <v>0</v>
      </c>
      <c r="BI178" s="179">
        <f>IF(N178="nulová",J178,0)</f>
        <v>0</v>
      </c>
      <c r="BJ178" s="18" t="s">
        <v>86</v>
      </c>
      <c r="BK178" s="179">
        <f>ROUND(I178*H178,2)</f>
        <v>0</v>
      </c>
      <c r="BL178" s="18" t="s">
        <v>192</v>
      </c>
      <c r="BM178" s="178" t="s">
        <v>1395</v>
      </c>
    </row>
    <row r="179" spans="1:65" s="13" customFormat="1" ht="11.25">
      <c r="B179" s="184"/>
      <c r="D179" s="180" t="s">
        <v>196</v>
      </c>
      <c r="E179" s="185" t="s">
        <v>1</v>
      </c>
      <c r="F179" s="186" t="s">
        <v>1396</v>
      </c>
      <c r="H179" s="187">
        <v>4</v>
      </c>
      <c r="I179" s="188"/>
      <c r="L179" s="184"/>
      <c r="M179" s="189"/>
      <c r="N179" s="190"/>
      <c r="O179" s="190"/>
      <c r="P179" s="190"/>
      <c r="Q179" s="190"/>
      <c r="R179" s="190"/>
      <c r="S179" s="190"/>
      <c r="T179" s="191"/>
      <c r="AT179" s="185" t="s">
        <v>196</v>
      </c>
      <c r="AU179" s="185" t="s">
        <v>88</v>
      </c>
      <c r="AV179" s="13" t="s">
        <v>88</v>
      </c>
      <c r="AW179" s="13" t="s">
        <v>36</v>
      </c>
      <c r="AX179" s="13" t="s">
        <v>86</v>
      </c>
      <c r="AY179" s="185" t="s">
        <v>184</v>
      </c>
    </row>
    <row r="180" spans="1:65" s="2" customFormat="1" ht="24.2" customHeight="1">
      <c r="A180" s="33"/>
      <c r="B180" s="166"/>
      <c r="C180" s="167" t="s">
        <v>279</v>
      </c>
      <c r="D180" s="167" t="s">
        <v>187</v>
      </c>
      <c r="E180" s="168" t="s">
        <v>992</v>
      </c>
      <c r="F180" s="169" t="s">
        <v>993</v>
      </c>
      <c r="G180" s="170" t="s">
        <v>200</v>
      </c>
      <c r="H180" s="171">
        <v>164.36799999999999</v>
      </c>
      <c r="I180" s="172"/>
      <c r="J180" s="173">
        <f>ROUND(I180*H180,2)</f>
        <v>0</v>
      </c>
      <c r="K180" s="169" t="s">
        <v>925</v>
      </c>
      <c r="L180" s="34"/>
      <c r="M180" s="174" t="s">
        <v>1</v>
      </c>
      <c r="N180" s="175" t="s">
        <v>44</v>
      </c>
      <c r="O180" s="59"/>
      <c r="P180" s="176">
        <f>O180*H180</f>
        <v>0</v>
      </c>
      <c r="Q180" s="176">
        <v>0</v>
      </c>
      <c r="R180" s="176">
        <f>Q180*H180</f>
        <v>0</v>
      </c>
      <c r="S180" s="176">
        <v>0</v>
      </c>
      <c r="T180" s="177">
        <f>S180*H180</f>
        <v>0</v>
      </c>
      <c r="U180" s="33"/>
      <c r="V180" s="33"/>
      <c r="W180" s="33"/>
      <c r="X180" s="33"/>
      <c r="Y180" s="33"/>
      <c r="Z180" s="33"/>
      <c r="AA180" s="33"/>
      <c r="AB180" s="33"/>
      <c r="AC180" s="33"/>
      <c r="AD180" s="33"/>
      <c r="AE180" s="33"/>
      <c r="AR180" s="178" t="s">
        <v>192</v>
      </c>
      <c r="AT180" s="178" t="s">
        <v>187</v>
      </c>
      <c r="AU180" s="178" t="s">
        <v>88</v>
      </c>
      <c r="AY180" s="18" t="s">
        <v>184</v>
      </c>
      <c r="BE180" s="179">
        <f>IF(N180="základní",J180,0)</f>
        <v>0</v>
      </c>
      <c r="BF180" s="179">
        <f>IF(N180="snížená",J180,0)</f>
        <v>0</v>
      </c>
      <c r="BG180" s="179">
        <f>IF(N180="zákl. přenesená",J180,0)</f>
        <v>0</v>
      </c>
      <c r="BH180" s="179">
        <f>IF(N180="sníž. přenesená",J180,0)</f>
        <v>0</v>
      </c>
      <c r="BI180" s="179">
        <f>IF(N180="nulová",J180,0)</f>
        <v>0</v>
      </c>
      <c r="BJ180" s="18" t="s">
        <v>86</v>
      </c>
      <c r="BK180" s="179">
        <f>ROUND(I180*H180,2)</f>
        <v>0</v>
      </c>
      <c r="BL180" s="18" t="s">
        <v>192</v>
      </c>
      <c r="BM180" s="178" t="s">
        <v>1397</v>
      </c>
    </row>
    <row r="181" spans="1:65" s="13" customFormat="1" ht="11.25">
      <c r="B181" s="184"/>
      <c r="D181" s="180" t="s">
        <v>196</v>
      </c>
      <c r="E181" s="185" t="s">
        <v>1</v>
      </c>
      <c r="F181" s="186" t="s">
        <v>1398</v>
      </c>
      <c r="H181" s="187">
        <v>16.473600000000001</v>
      </c>
      <c r="I181" s="188"/>
      <c r="L181" s="184"/>
      <c r="M181" s="189"/>
      <c r="N181" s="190"/>
      <c r="O181" s="190"/>
      <c r="P181" s="190"/>
      <c r="Q181" s="190"/>
      <c r="R181" s="190"/>
      <c r="S181" s="190"/>
      <c r="T181" s="191"/>
      <c r="AT181" s="185" t="s">
        <v>196</v>
      </c>
      <c r="AU181" s="185" t="s">
        <v>88</v>
      </c>
      <c r="AV181" s="13" t="s">
        <v>88</v>
      </c>
      <c r="AW181" s="13" t="s">
        <v>36</v>
      </c>
      <c r="AX181" s="13" t="s">
        <v>79</v>
      </c>
      <c r="AY181" s="185" t="s">
        <v>184</v>
      </c>
    </row>
    <row r="182" spans="1:65" s="13" customFormat="1" ht="11.25">
      <c r="B182" s="184"/>
      <c r="D182" s="180" t="s">
        <v>196</v>
      </c>
      <c r="E182" s="185" t="s">
        <v>1</v>
      </c>
      <c r="F182" s="186" t="s">
        <v>1399</v>
      </c>
      <c r="H182" s="187">
        <v>133.44999999999999</v>
      </c>
      <c r="I182" s="188"/>
      <c r="L182" s="184"/>
      <c r="M182" s="189"/>
      <c r="N182" s="190"/>
      <c r="O182" s="190"/>
      <c r="P182" s="190"/>
      <c r="Q182" s="190"/>
      <c r="R182" s="190"/>
      <c r="S182" s="190"/>
      <c r="T182" s="191"/>
      <c r="AT182" s="185" t="s">
        <v>196</v>
      </c>
      <c r="AU182" s="185" t="s">
        <v>88</v>
      </c>
      <c r="AV182" s="13" t="s">
        <v>88</v>
      </c>
      <c r="AW182" s="13" t="s">
        <v>36</v>
      </c>
      <c r="AX182" s="13" t="s">
        <v>79</v>
      </c>
      <c r="AY182" s="185" t="s">
        <v>184</v>
      </c>
    </row>
    <row r="183" spans="1:65" s="13" customFormat="1" ht="11.25">
      <c r="B183" s="184"/>
      <c r="D183" s="180" t="s">
        <v>196</v>
      </c>
      <c r="E183" s="185" t="s">
        <v>1</v>
      </c>
      <c r="F183" s="186" t="s">
        <v>1400</v>
      </c>
      <c r="H183" s="187">
        <v>14.444000000000001</v>
      </c>
      <c r="I183" s="188"/>
      <c r="L183" s="184"/>
      <c r="M183" s="189"/>
      <c r="N183" s="190"/>
      <c r="O183" s="190"/>
      <c r="P183" s="190"/>
      <c r="Q183" s="190"/>
      <c r="R183" s="190"/>
      <c r="S183" s="190"/>
      <c r="T183" s="191"/>
      <c r="AT183" s="185" t="s">
        <v>196</v>
      </c>
      <c r="AU183" s="185" t="s">
        <v>88</v>
      </c>
      <c r="AV183" s="13" t="s">
        <v>88</v>
      </c>
      <c r="AW183" s="13" t="s">
        <v>36</v>
      </c>
      <c r="AX183" s="13" t="s">
        <v>79</v>
      </c>
      <c r="AY183" s="185" t="s">
        <v>184</v>
      </c>
    </row>
    <row r="184" spans="1:65" s="14" customFormat="1" ht="11.25">
      <c r="B184" s="192"/>
      <c r="D184" s="180" t="s">
        <v>196</v>
      </c>
      <c r="E184" s="193" t="s">
        <v>1</v>
      </c>
      <c r="F184" s="194" t="s">
        <v>212</v>
      </c>
      <c r="H184" s="195">
        <v>164.36760000000001</v>
      </c>
      <c r="I184" s="196"/>
      <c r="L184" s="192"/>
      <c r="M184" s="197"/>
      <c r="N184" s="198"/>
      <c r="O184" s="198"/>
      <c r="P184" s="198"/>
      <c r="Q184" s="198"/>
      <c r="R184" s="198"/>
      <c r="S184" s="198"/>
      <c r="T184" s="199"/>
      <c r="AT184" s="193" t="s">
        <v>196</v>
      </c>
      <c r="AU184" s="193" t="s">
        <v>88</v>
      </c>
      <c r="AV184" s="14" t="s">
        <v>192</v>
      </c>
      <c r="AW184" s="14" t="s">
        <v>36</v>
      </c>
      <c r="AX184" s="14" t="s">
        <v>86</v>
      </c>
      <c r="AY184" s="193" t="s">
        <v>184</v>
      </c>
    </row>
    <row r="185" spans="1:65" s="2" customFormat="1" ht="24.2" customHeight="1">
      <c r="A185" s="33"/>
      <c r="B185" s="166"/>
      <c r="C185" s="167" t="s">
        <v>283</v>
      </c>
      <c r="D185" s="167" t="s">
        <v>187</v>
      </c>
      <c r="E185" s="168" t="s">
        <v>1005</v>
      </c>
      <c r="F185" s="169" t="s">
        <v>1006</v>
      </c>
      <c r="G185" s="170" t="s">
        <v>327</v>
      </c>
      <c r="H185" s="171">
        <v>6.52</v>
      </c>
      <c r="I185" s="172"/>
      <c r="J185" s="173">
        <f>ROUND(I185*H185,2)</f>
        <v>0</v>
      </c>
      <c r="K185" s="169" t="s">
        <v>925</v>
      </c>
      <c r="L185" s="34"/>
      <c r="M185" s="174" t="s">
        <v>1</v>
      </c>
      <c r="N185" s="175" t="s">
        <v>44</v>
      </c>
      <c r="O185" s="59"/>
      <c r="P185" s="176">
        <f>O185*H185</f>
        <v>0</v>
      </c>
      <c r="Q185" s="176">
        <v>0</v>
      </c>
      <c r="R185" s="176">
        <f>Q185*H185</f>
        <v>0</v>
      </c>
      <c r="S185" s="176">
        <v>0</v>
      </c>
      <c r="T185" s="177">
        <f>S185*H185</f>
        <v>0</v>
      </c>
      <c r="U185" s="33"/>
      <c r="V185" s="33"/>
      <c r="W185" s="33"/>
      <c r="X185" s="33"/>
      <c r="Y185" s="33"/>
      <c r="Z185" s="33"/>
      <c r="AA185" s="33"/>
      <c r="AB185" s="33"/>
      <c r="AC185" s="33"/>
      <c r="AD185" s="33"/>
      <c r="AE185" s="33"/>
      <c r="AR185" s="178" t="s">
        <v>192</v>
      </c>
      <c r="AT185" s="178" t="s">
        <v>187</v>
      </c>
      <c r="AU185" s="178" t="s">
        <v>88</v>
      </c>
      <c r="AY185" s="18" t="s">
        <v>184</v>
      </c>
      <c r="BE185" s="179">
        <f>IF(N185="základní",J185,0)</f>
        <v>0</v>
      </c>
      <c r="BF185" s="179">
        <f>IF(N185="snížená",J185,0)</f>
        <v>0</v>
      </c>
      <c r="BG185" s="179">
        <f>IF(N185="zákl. přenesená",J185,0)</f>
        <v>0</v>
      </c>
      <c r="BH185" s="179">
        <f>IF(N185="sníž. přenesená",J185,0)</f>
        <v>0</v>
      </c>
      <c r="BI185" s="179">
        <f>IF(N185="nulová",J185,0)</f>
        <v>0</v>
      </c>
      <c r="BJ185" s="18" t="s">
        <v>86</v>
      </c>
      <c r="BK185" s="179">
        <f>ROUND(I185*H185,2)</f>
        <v>0</v>
      </c>
      <c r="BL185" s="18" t="s">
        <v>192</v>
      </c>
      <c r="BM185" s="178" t="s">
        <v>1401</v>
      </c>
    </row>
    <row r="186" spans="1:65" s="13" customFormat="1" ht="11.25">
      <c r="B186" s="184"/>
      <c r="D186" s="180" t="s">
        <v>196</v>
      </c>
      <c r="E186" s="185" t="s">
        <v>1</v>
      </c>
      <c r="F186" s="186" t="s">
        <v>1402</v>
      </c>
      <c r="H186" s="187">
        <v>6.52</v>
      </c>
      <c r="I186" s="188"/>
      <c r="L186" s="184"/>
      <c r="M186" s="189"/>
      <c r="N186" s="190"/>
      <c r="O186" s="190"/>
      <c r="P186" s="190"/>
      <c r="Q186" s="190"/>
      <c r="R186" s="190"/>
      <c r="S186" s="190"/>
      <c r="T186" s="191"/>
      <c r="AT186" s="185" t="s">
        <v>196</v>
      </c>
      <c r="AU186" s="185" t="s">
        <v>88</v>
      </c>
      <c r="AV186" s="13" t="s">
        <v>88</v>
      </c>
      <c r="AW186" s="13" t="s">
        <v>36</v>
      </c>
      <c r="AX186" s="13" t="s">
        <v>86</v>
      </c>
      <c r="AY186" s="185" t="s">
        <v>184</v>
      </c>
    </row>
    <row r="187" spans="1:65" s="2" customFormat="1" ht="24.2" customHeight="1">
      <c r="A187" s="33"/>
      <c r="B187" s="166"/>
      <c r="C187" s="167" t="s">
        <v>288</v>
      </c>
      <c r="D187" s="167" t="s">
        <v>187</v>
      </c>
      <c r="E187" s="168" t="s">
        <v>1009</v>
      </c>
      <c r="F187" s="169" t="s">
        <v>1010</v>
      </c>
      <c r="G187" s="170" t="s">
        <v>200</v>
      </c>
      <c r="H187" s="171">
        <v>4.3330000000000002</v>
      </c>
      <c r="I187" s="172"/>
      <c r="J187" s="173">
        <f>ROUND(I187*H187,2)</f>
        <v>0</v>
      </c>
      <c r="K187" s="169" t="s">
        <v>925</v>
      </c>
      <c r="L187" s="34"/>
      <c r="M187" s="174" t="s">
        <v>1</v>
      </c>
      <c r="N187" s="175" t="s">
        <v>44</v>
      </c>
      <c r="O187" s="59"/>
      <c r="P187" s="176">
        <f>O187*H187</f>
        <v>0</v>
      </c>
      <c r="Q187" s="176">
        <v>3.9079999999999997E-2</v>
      </c>
      <c r="R187" s="176">
        <f>Q187*H187</f>
        <v>0.16933363999999998</v>
      </c>
      <c r="S187" s="176">
        <v>0</v>
      </c>
      <c r="T187" s="177">
        <f>S187*H187</f>
        <v>0</v>
      </c>
      <c r="U187" s="33"/>
      <c r="V187" s="33"/>
      <c r="W187" s="33"/>
      <c r="X187" s="33"/>
      <c r="Y187" s="33"/>
      <c r="Z187" s="33"/>
      <c r="AA187" s="33"/>
      <c r="AB187" s="33"/>
      <c r="AC187" s="33"/>
      <c r="AD187" s="33"/>
      <c r="AE187" s="33"/>
      <c r="AR187" s="178" t="s">
        <v>192</v>
      </c>
      <c r="AT187" s="178" t="s">
        <v>187</v>
      </c>
      <c r="AU187" s="178" t="s">
        <v>88</v>
      </c>
      <c r="AY187" s="18" t="s">
        <v>184</v>
      </c>
      <c r="BE187" s="179">
        <f>IF(N187="základní",J187,0)</f>
        <v>0</v>
      </c>
      <c r="BF187" s="179">
        <f>IF(N187="snížená",J187,0)</f>
        <v>0</v>
      </c>
      <c r="BG187" s="179">
        <f>IF(N187="zákl. přenesená",J187,0)</f>
        <v>0</v>
      </c>
      <c r="BH187" s="179">
        <f>IF(N187="sníž. přenesená",J187,0)</f>
        <v>0</v>
      </c>
      <c r="BI187" s="179">
        <f>IF(N187="nulová",J187,0)</f>
        <v>0</v>
      </c>
      <c r="BJ187" s="18" t="s">
        <v>86</v>
      </c>
      <c r="BK187" s="179">
        <f>ROUND(I187*H187,2)</f>
        <v>0</v>
      </c>
      <c r="BL187" s="18" t="s">
        <v>192</v>
      </c>
      <c r="BM187" s="178" t="s">
        <v>1403</v>
      </c>
    </row>
    <row r="188" spans="1:65" s="13" customFormat="1" ht="11.25">
      <c r="B188" s="184"/>
      <c r="D188" s="180" t="s">
        <v>196</v>
      </c>
      <c r="E188" s="185" t="s">
        <v>1</v>
      </c>
      <c r="F188" s="186" t="s">
        <v>1404</v>
      </c>
      <c r="H188" s="187">
        <v>4.3331999999999997</v>
      </c>
      <c r="I188" s="188"/>
      <c r="L188" s="184"/>
      <c r="M188" s="189"/>
      <c r="N188" s="190"/>
      <c r="O188" s="190"/>
      <c r="P188" s="190"/>
      <c r="Q188" s="190"/>
      <c r="R188" s="190"/>
      <c r="S188" s="190"/>
      <c r="T188" s="191"/>
      <c r="AT188" s="185" t="s">
        <v>196</v>
      </c>
      <c r="AU188" s="185" t="s">
        <v>88</v>
      </c>
      <c r="AV188" s="13" t="s">
        <v>88</v>
      </c>
      <c r="AW188" s="13" t="s">
        <v>36</v>
      </c>
      <c r="AX188" s="13" t="s">
        <v>86</v>
      </c>
      <c r="AY188" s="185" t="s">
        <v>184</v>
      </c>
    </row>
    <row r="189" spans="1:65" s="2" customFormat="1" ht="24.2" customHeight="1">
      <c r="A189" s="33"/>
      <c r="B189" s="166"/>
      <c r="C189" s="167" t="s">
        <v>295</v>
      </c>
      <c r="D189" s="167" t="s">
        <v>187</v>
      </c>
      <c r="E189" s="168" t="s">
        <v>1016</v>
      </c>
      <c r="F189" s="169" t="s">
        <v>1017</v>
      </c>
      <c r="G189" s="170" t="s">
        <v>200</v>
      </c>
      <c r="H189" s="171">
        <v>4.3330000000000002</v>
      </c>
      <c r="I189" s="172"/>
      <c r="J189" s="173">
        <f>ROUND(I189*H189,2)</f>
        <v>0</v>
      </c>
      <c r="K189" s="169" t="s">
        <v>925</v>
      </c>
      <c r="L189" s="34"/>
      <c r="M189" s="174" t="s">
        <v>1</v>
      </c>
      <c r="N189" s="175" t="s">
        <v>44</v>
      </c>
      <c r="O189" s="59"/>
      <c r="P189" s="176">
        <f>O189*H189</f>
        <v>0</v>
      </c>
      <c r="Q189" s="176">
        <v>0</v>
      </c>
      <c r="R189" s="176">
        <f>Q189*H189</f>
        <v>0</v>
      </c>
      <c r="S189" s="176">
        <v>0</v>
      </c>
      <c r="T189" s="177">
        <f>S189*H189</f>
        <v>0</v>
      </c>
      <c r="U189" s="33"/>
      <c r="V189" s="33"/>
      <c r="W189" s="33"/>
      <c r="X189" s="33"/>
      <c r="Y189" s="33"/>
      <c r="Z189" s="33"/>
      <c r="AA189" s="33"/>
      <c r="AB189" s="33"/>
      <c r="AC189" s="33"/>
      <c r="AD189" s="33"/>
      <c r="AE189" s="33"/>
      <c r="AR189" s="178" t="s">
        <v>192</v>
      </c>
      <c r="AT189" s="178" t="s">
        <v>187</v>
      </c>
      <c r="AU189" s="178" t="s">
        <v>88</v>
      </c>
      <c r="AY189" s="18" t="s">
        <v>184</v>
      </c>
      <c r="BE189" s="179">
        <f>IF(N189="základní",J189,0)</f>
        <v>0</v>
      </c>
      <c r="BF189" s="179">
        <f>IF(N189="snížená",J189,0)</f>
        <v>0</v>
      </c>
      <c r="BG189" s="179">
        <f>IF(N189="zákl. přenesená",J189,0)</f>
        <v>0</v>
      </c>
      <c r="BH189" s="179">
        <f>IF(N189="sníž. přenesená",J189,0)</f>
        <v>0</v>
      </c>
      <c r="BI189" s="179">
        <f>IF(N189="nulová",J189,0)</f>
        <v>0</v>
      </c>
      <c r="BJ189" s="18" t="s">
        <v>86</v>
      </c>
      <c r="BK189" s="179">
        <f>ROUND(I189*H189,2)</f>
        <v>0</v>
      </c>
      <c r="BL189" s="18" t="s">
        <v>192</v>
      </c>
      <c r="BM189" s="178" t="s">
        <v>1405</v>
      </c>
    </row>
    <row r="190" spans="1:65" s="13" customFormat="1" ht="11.25">
      <c r="B190" s="184"/>
      <c r="D190" s="180" t="s">
        <v>196</v>
      </c>
      <c r="E190" s="185" t="s">
        <v>1</v>
      </c>
      <c r="F190" s="186" t="s">
        <v>1404</v>
      </c>
      <c r="H190" s="187">
        <v>4.3331999999999997</v>
      </c>
      <c r="I190" s="188"/>
      <c r="L190" s="184"/>
      <c r="M190" s="189"/>
      <c r="N190" s="190"/>
      <c r="O190" s="190"/>
      <c r="P190" s="190"/>
      <c r="Q190" s="190"/>
      <c r="R190" s="190"/>
      <c r="S190" s="190"/>
      <c r="T190" s="191"/>
      <c r="AT190" s="185" t="s">
        <v>196</v>
      </c>
      <c r="AU190" s="185" t="s">
        <v>88</v>
      </c>
      <c r="AV190" s="13" t="s">
        <v>88</v>
      </c>
      <c r="AW190" s="13" t="s">
        <v>36</v>
      </c>
      <c r="AX190" s="13" t="s">
        <v>86</v>
      </c>
      <c r="AY190" s="185" t="s">
        <v>184</v>
      </c>
    </row>
    <row r="191" spans="1:65" s="2" customFormat="1" ht="24.2" customHeight="1">
      <c r="A191" s="33"/>
      <c r="B191" s="166"/>
      <c r="C191" s="167" t="s">
        <v>7</v>
      </c>
      <c r="D191" s="167" t="s">
        <v>187</v>
      </c>
      <c r="E191" s="168" t="s">
        <v>1030</v>
      </c>
      <c r="F191" s="169" t="s">
        <v>1031</v>
      </c>
      <c r="G191" s="170" t="s">
        <v>200</v>
      </c>
      <c r="H191" s="171">
        <v>14.992000000000001</v>
      </c>
      <c r="I191" s="172"/>
      <c r="J191" s="173">
        <f>ROUND(I191*H191,2)</f>
        <v>0</v>
      </c>
      <c r="K191" s="169" t="s">
        <v>925</v>
      </c>
      <c r="L191" s="34"/>
      <c r="M191" s="174" t="s">
        <v>1</v>
      </c>
      <c r="N191" s="175" t="s">
        <v>44</v>
      </c>
      <c r="O191" s="59"/>
      <c r="P191" s="176">
        <f>O191*H191</f>
        <v>0</v>
      </c>
      <c r="Q191" s="176">
        <v>3.9899999999999998E-2</v>
      </c>
      <c r="R191" s="176">
        <f>Q191*H191</f>
        <v>0.59818079999999996</v>
      </c>
      <c r="S191" s="176">
        <v>0</v>
      </c>
      <c r="T191" s="177">
        <f>S191*H191</f>
        <v>0</v>
      </c>
      <c r="U191" s="33"/>
      <c r="V191" s="33"/>
      <c r="W191" s="33"/>
      <c r="X191" s="33"/>
      <c r="Y191" s="33"/>
      <c r="Z191" s="33"/>
      <c r="AA191" s="33"/>
      <c r="AB191" s="33"/>
      <c r="AC191" s="33"/>
      <c r="AD191" s="33"/>
      <c r="AE191" s="33"/>
      <c r="AR191" s="178" t="s">
        <v>192</v>
      </c>
      <c r="AT191" s="178" t="s">
        <v>187</v>
      </c>
      <c r="AU191" s="178" t="s">
        <v>88</v>
      </c>
      <c r="AY191" s="18" t="s">
        <v>184</v>
      </c>
      <c r="BE191" s="179">
        <f>IF(N191="základní",J191,0)</f>
        <v>0</v>
      </c>
      <c r="BF191" s="179">
        <f>IF(N191="snížená",J191,0)</f>
        <v>0</v>
      </c>
      <c r="BG191" s="179">
        <f>IF(N191="zákl. přenesená",J191,0)</f>
        <v>0</v>
      </c>
      <c r="BH191" s="179">
        <f>IF(N191="sníž. přenesená",J191,0)</f>
        <v>0</v>
      </c>
      <c r="BI191" s="179">
        <f>IF(N191="nulová",J191,0)</f>
        <v>0</v>
      </c>
      <c r="BJ191" s="18" t="s">
        <v>86</v>
      </c>
      <c r="BK191" s="179">
        <f>ROUND(I191*H191,2)</f>
        <v>0</v>
      </c>
      <c r="BL191" s="18" t="s">
        <v>192</v>
      </c>
      <c r="BM191" s="178" t="s">
        <v>1406</v>
      </c>
    </row>
    <row r="192" spans="1:65" s="13" customFormat="1" ht="11.25">
      <c r="B192" s="184"/>
      <c r="D192" s="180" t="s">
        <v>196</v>
      </c>
      <c r="E192" s="185" t="s">
        <v>1</v>
      </c>
      <c r="F192" s="186" t="s">
        <v>1407</v>
      </c>
      <c r="H192" s="187">
        <v>14.9924</v>
      </c>
      <c r="I192" s="188"/>
      <c r="L192" s="184"/>
      <c r="M192" s="189"/>
      <c r="N192" s="190"/>
      <c r="O192" s="190"/>
      <c r="P192" s="190"/>
      <c r="Q192" s="190"/>
      <c r="R192" s="190"/>
      <c r="S192" s="190"/>
      <c r="T192" s="191"/>
      <c r="AT192" s="185" t="s">
        <v>196</v>
      </c>
      <c r="AU192" s="185" t="s">
        <v>88</v>
      </c>
      <c r="AV192" s="13" t="s">
        <v>88</v>
      </c>
      <c r="AW192" s="13" t="s">
        <v>36</v>
      </c>
      <c r="AX192" s="13" t="s">
        <v>86</v>
      </c>
      <c r="AY192" s="185" t="s">
        <v>184</v>
      </c>
    </row>
    <row r="193" spans="1:65" s="2" customFormat="1" ht="24.2" customHeight="1">
      <c r="A193" s="33"/>
      <c r="B193" s="166"/>
      <c r="C193" s="167" t="s">
        <v>304</v>
      </c>
      <c r="D193" s="167" t="s">
        <v>187</v>
      </c>
      <c r="E193" s="168" t="s">
        <v>1408</v>
      </c>
      <c r="F193" s="169" t="s">
        <v>1409</v>
      </c>
      <c r="G193" s="170" t="s">
        <v>200</v>
      </c>
      <c r="H193" s="171">
        <v>16.474</v>
      </c>
      <c r="I193" s="172"/>
      <c r="J193" s="173">
        <f>ROUND(I193*H193,2)</f>
        <v>0</v>
      </c>
      <c r="K193" s="169" t="s">
        <v>925</v>
      </c>
      <c r="L193" s="34"/>
      <c r="M193" s="174" t="s">
        <v>1</v>
      </c>
      <c r="N193" s="175" t="s">
        <v>44</v>
      </c>
      <c r="O193" s="59"/>
      <c r="P193" s="176">
        <f>O193*H193</f>
        <v>0</v>
      </c>
      <c r="Q193" s="176">
        <v>3.5599999999999998E-3</v>
      </c>
      <c r="R193" s="176">
        <f>Q193*H193</f>
        <v>5.8647439999999995E-2</v>
      </c>
      <c r="S193" s="176">
        <v>0</v>
      </c>
      <c r="T193" s="177">
        <f>S193*H193</f>
        <v>0</v>
      </c>
      <c r="U193" s="33"/>
      <c r="V193" s="33"/>
      <c r="W193" s="33"/>
      <c r="X193" s="33"/>
      <c r="Y193" s="33"/>
      <c r="Z193" s="33"/>
      <c r="AA193" s="33"/>
      <c r="AB193" s="33"/>
      <c r="AC193" s="33"/>
      <c r="AD193" s="33"/>
      <c r="AE193" s="33"/>
      <c r="AR193" s="178" t="s">
        <v>192</v>
      </c>
      <c r="AT193" s="178" t="s">
        <v>187</v>
      </c>
      <c r="AU193" s="178" t="s">
        <v>88</v>
      </c>
      <c r="AY193" s="18" t="s">
        <v>184</v>
      </c>
      <c r="BE193" s="179">
        <f>IF(N193="základní",J193,0)</f>
        <v>0</v>
      </c>
      <c r="BF193" s="179">
        <f>IF(N193="snížená",J193,0)</f>
        <v>0</v>
      </c>
      <c r="BG193" s="179">
        <f>IF(N193="zákl. přenesená",J193,0)</f>
        <v>0</v>
      </c>
      <c r="BH193" s="179">
        <f>IF(N193="sníž. přenesená",J193,0)</f>
        <v>0</v>
      </c>
      <c r="BI193" s="179">
        <f>IF(N193="nulová",J193,0)</f>
        <v>0</v>
      </c>
      <c r="BJ193" s="18" t="s">
        <v>86</v>
      </c>
      <c r="BK193" s="179">
        <f>ROUND(I193*H193,2)</f>
        <v>0</v>
      </c>
      <c r="BL193" s="18" t="s">
        <v>192</v>
      </c>
      <c r="BM193" s="178" t="s">
        <v>1410</v>
      </c>
    </row>
    <row r="194" spans="1:65" s="13" customFormat="1" ht="11.25">
      <c r="B194" s="184"/>
      <c r="D194" s="180" t="s">
        <v>196</v>
      </c>
      <c r="E194" s="185" t="s">
        <v>1</v>
      </c>
      <c r="F194" s="186" t="s">
        <v>1398</v>
      </c>
      <c r="H194" s="187">
        <v>16.473600000000001</v>
      </c>
      <c r="I194" s="188"/>
      <c r="L194" s="184"/>
      <c r="M194" s="189"/>
      <c r="N194" s="190"/>
      <c r="O194" s="190"/>
      <c r="P194" s="190"/>
      <c r="Q194" s="190"/>
      <c r="R194" s="190"/>
      <c r="S194" s="190"/>
      <c r="T194" s="191"/>
      <c r="AT194" s="185" t="s">
        <v>196</v>
      </c>
      <c r="AU194" s="185" t="s">
        <v>88</v>
      </c>
      <c r="AV194" s="13" t="s">
        <v>88</v>
      </c>
      <c r="AW194" s="13" t="s">
        <v>36</v>
      </c>
      <c r="AX194" s="13" t="s">
        <v>79</v>
      </c>
      <c r="AY194" s="185" t="s">
        <v>184</v>
      </c>
    </row>
    <row r="195" spans="1:65" s="14" customFormat="1" ht="11.25">
      <c r="B195" s="192"/>
      <c r="D195" s="180" t="s">
        <v>196</v>
      </c>
      <c r="E195" s="193" t="s">
        <v>1</v>
      </c>
      <c r="F195" s="194" t="s">
        <v>212</v>
      </c>
      <c r="H195" s="195">
        <v>16.473600000000001</v>
      </c>
      <c r="I195" s="196"/>
      <c r="L195" s="192"/>
      <c r="M195" s="197"/>
      <c r="N195" s="198"/>
      <c r="O195" s="198"/>
      <c r="P195" s="198"/>
      <c r="Q195" s="198"/>
      <c r="R195" s="198"/>
      <c r="S195" s="198"/>
      <c r="T195" s="199"/>
      <c r="AT195" s="193" t="s">
        <v>196</v>
      </c>
      <c r="AU195" s="193" t="s">
        <v>88</v>
      </c>
      <c r="AV195" s="14" t="s">
        <v>192</v>
      </c>
      <c r="AW195" s="14" t="s">
        <v>36</v>
      </c>
      <c r="AX195" s="14" t="s">
        <v>86</v>
      </c>
      <c r="AY195" s="193" t="s">
        <v>184</v>
      </c>
    </row>
    <row r="196" spans="1:65" s="2" customFormat="1" ht="24.2" customHeight="1">
      <c r="A196" s="33"/>
      <c r="B196" s="166"/>
      <c r="C196" s="167" t="s">
        <v>310</v>
      </c>
      <c r="D196" s="167" t="s">
        <v>187</v>
      </c>
      <c r="E196" s="168" t="s">
        <v>1041</v>
      </c>
      <c r="F196" s="169" t="s">
        <v>1042</v>
      </c>
      <c r="G196" s="170" t="s">
        <v>200</v>
      </c>
      <c r="H196" s="171">
        <v>14.992000000000001</v>
      </c>
      <c r="I196" s="172"/>
      <c r="J196" s="173">
        <f>ROUND(I196*H196,2)</f>
        <v>0</v>
      </c>
      <c r="K196" s="169" t="s">
        <v>925</v>
      </c>
      <c r="L196" s="34"/>
      <c r="M196" s="174" t="s">
        <v>1</v>
      </c>
      <c r="N196" s="175" t="s">
        <v>44</v>
      </c>
      <c r="O196" s="59"/>
      <c r="P196" s="176">
        <f>O196*H196</f>
        <v>0</v>
      </c>
      <c r="Q196" s="176">
        <v>1.58E-3</v>
      </c>
      <c r="R196" s="176">
        <f>Q196*H196</f>
        <v>2.3687360000000001E-2</v>
      </c>
      <c r="S196" s="176">
        <v>0</v>
      </c>
      <c r="T196" s="177">
        <f>S196*H196</f>
        <v>0</v>
      </c>
      <c r="U196" s="33"/>
      <c r="V196" s="33"/>
      <c r="W196" s="33"/>
      <c r="X196" s="33"/>
      <c r="Y196" s="33"/>
      <c r="Z196" s="33"/>
      <c r="AA196" s="33"/>
      <c r="AB196" s="33"/>
      <c r="AC196" s="33"/>
      <c r="AD196" s="33"/>
      <c r="AE196" s="33"/>
      <c r="AR196" s="178" t="s">
        <v>192</v>
      </c>
      <c r="AT196" s="178" t="s">
        <v>187</v>
      </c>
      <c r="AU196" s="178" t="s">
        <v>88</v>
      </c>
      <c r="AY196" s="18" t="s">
        <v>184</v>
      </c>
      <c r="BE196" s="179">
        <f>IF(N196="základní",J196,0)</f>
        <v>0</v>
      </c>
      <c r="BF196" s="179">
        <f>IF(N196="snížená",J196,0)</f>
        <v>0</v>
      </c>
      <c r="BG196" s="179">
        <f>IF(N196="zákl. přenesená",J196,0)</f>
        <v>0</v>
      </c>
      <c r="BH196" s="179">
        <f>IF(N196="sníž. přenesená",J196,0)</f>
        <v>0</v>
      </c>
      <c r="BI196" s="179">
        <f>IF(N196="nulová",J196,0)</f>
        <v>0</v>
      </c>
      <c r="BJ196" s="18" t="s">
        <v>86</v>
      </c>
      <c r="BK196" s="179">
        <f>ROUND(I196*H196,2)</f>
        <v>0</v>
      </c>
      <c r="BL196" s="18" t="s">
        <v>192</v>
      </c>
      <c r="BM196" s="178" t="s">
        <v>1411</v>
      </c>
    </row>
    <row r="197" spans="1:65" s="13" customFormat="1" ht="11.25">
      <c r="B197" s="184"/>
      <c r="D197" s="180" t="s">
        <v>196</v>
      </c>
      <c r="E197" s="185" t="s">
        <v>1</v>
      </c>
      <c r="F197" s="186" t="s">
        <v>1407</v>
      </c>
      <c r="H197" s="187">
        <v>14.9924</v>
      </c>
      <c r="I197" s="188"/>
      <c r="L197" s="184"/>
      <c r="M197" s="189"/>
      <c r="N197" s="190"/>
      <c r="O197" s="190"/>
      <c r="P197" s="190"/>
      <c r="Q197" s="190"/>
      <c r="R197" s="190"/>
      <c r="S197" s="190"/>
      <c r="T197" s="191"/>
      <c r="AT197" s="185" t="s">
        <v>196</v>
      </c>
      <c r="AU197" s="185" t="s">
        <v>88</v>
      </c>
      <c r="AV197" s="13" t="s">
        <v>88</v>
      </c>
      <c r="AW197" s="13" t="s">
        <v>36</v>
      </c>
      <c r="AX197" s="13" t="s">
        <v>86</v>
      </c>
      <c r="AY197" s="185" t="s">
        <v>184</v>
      </c>
    </row>
    <row r="198" spans="1:65" s="12" customFormat="1" ht="22.9" customHeight="1">
      <c r="B198" s="153"/>
      <c r="D198" s="154" t="s">
        <v>78</v>
      </c>
      <c r="E198" s="164" t="s">
        <v>1045</v>
      </c>
      <c r="F198" s="164" t="s">
        <v>1046</v>
      </c>
      <c r="I198" s="156"/>
      <c r="J198" s="165">
        <f>BK198</f>
        <v>0</v>
      </c>
      <c r="L198" s="153"/>
      <c r="M198" s="158"/>
      <c r="N198" s="159"/>
      <c r="O198" s="159"/>
      <c r="P198" s="160">
        <f>SUM(P199:P200)</f>
        <v>0</v>
      </c>
      <c r="Q198" s="159"/>
      <c r="R198" s="160">
        <f>SUM(R199:R200)</f>
        <v>0</v>
      </c>
      <c r="S198" s="159"/>
      <c r="T198" s="161">
        <f>SUM(T199:T200)</f>
        <v>0</v>
      </c>
      <c r="AR198" s="154" t="s">
        <v>86</v>
      </c>
      <c r="AT198" s="162" t="s">
        <v>78</v>
      </c>
      <c r="AU198" s="162" t="s">
        <v>86</v>
      </c>
      <c r="AY198" s="154" t="s">
        <v>184</v>
      </c>
      <c r="BK198" s="163">
        <f>SUM(BK199:BK200)</f>
        <v>0</v>
      </c>
    </row>
    <row r="199" spans="1:65" s="2" customFormat="1" ht="24.2" customHeight="1">
      <c r="A199" s="33"/>
      <c r="B199" s="166"/>
      <c r="C199" s="167" t="s">
        <v>314</v>
      </c>
      <c r="D199" s="167" t="s">
        <v>187</v>
      </c>
      <c r="E199" s="168" t="s">
        <v>1047</v>
      </c>
      <c r="F199" s="169" t="s">
        <v>1048</v>
      </c>
      <c r="G199" s="170" t="s">
        <v>216</v>
      </c>
      <c r="H199" s="171">
        <v>157.51300000000001</v>
      </c>
      <c r="I199" s="172"/>
      <c r="J199" s="173">
        <f>ROUND(I199*H199,2)</f>
        <v>0</v>
      </c>
      <c r="K199" s="169" t="s">
        <v>925</v>
      </c>
      <c r="L199" s="34"/>
      <c r="M199" s="174" t="s">
        <v>1</v>
      </c>
      <c r="N199" s="175" t="s">
        <v>44</v>
      </c>
      <c r="O199" s="59"/>
      <c r="P199" s="176">
        <f>O199*H199</f>
        <v>0</v>
      </c>
      <c r="Q199" s="176">
        <v>0</v>
      </c>
      <c r="R199" s="176">
        <f>Q199*H199</f>
        <v>0</v>
      </c>
      <c r="S199" s="176">
        <v>0</v>
      </c>
      <c r="T199" s="177">
        <f>S199*H199</f>
        <v>0</v>
      </c>
      <c r="U199" s="33"/>
      <c r="V199" s="33"/>
      <c r="W199" s="33"/>
      <c r="X199" s="33"/>
      <c r="Y199" s="33"/>
      <c r="Z199" s="33"/>
      <c r="AA199" s="33"/>
      <c r="AB199" s="33"/>
      <c r="AC199" s="33"/>
      <c r="AD199" s="33"/>
      <c r="AE199" s="33"/>
      <c r="AR199" s="178" t="s">
        <v>192</v>
      </c>
      <c r="AT199" s="178" t="s">
        <v>187</v>
      </c>
      <c r="AU199" s="178" t="s">
        <v>88</v>
      </c>
      <c r="AY199" s="18" t="s">
        <v>184</v>
      </c>
      <c r="BE199" s="179">
        <f>IF(N199="základní",J199,0)</f>
        <v>0</v>
      </c>
      <c r="BF199" s="179">
        <f>IF(N199="snížená",J199,0)</f>
        <v>0</v>
      </c>
      <c r="BG199" s="179">
        <f>IF(N199="zákl. přenesená",J199,0)</f>
        <v>0</v>
      </c>
      <c r="BH199" s="179">
        <f>IF(N199="sníž. přenesená",J199,0)</f>
        <v>0</v>
      </c>
      <c r="BI199" s="179">
        <f>IF(N199="nulová",J199,0)</f>
        <v>0</v>
      </c>
      <c r="BJ199" s="18" t="s">
        <v>86</v>
      </c>
      <c r="BK199" s="179">
        <f>ROUND(I199*H199,2)</f>
        <v>0</v>
      </c>
      <c r="BL199" s="18" t="s">
        <v>192</v>
      </c>
      <c r="BM199" s="178" t="s">
        <v>1412</v>
      </c>
    </row>
    <row r="200" spans="1:65" s="13" customFormat="1" ht="11.25">
      <c r="B200" s="184"/>
      <c r="D200" s="180" t="s">
        <v>196</v>
      </c>
      <c r="E200" s="185" t="s">
        <v>1</v>
      </c>
      <c r="F200" s="186" t="s">
        <v>1413</v>
      </c>
      <c r="H200" s="187">
        <v>157.51259999999999</v>
      </c>
      <c r="I200" s="188"/>
      <c r="L200" s="184"/>
      <c r="M200" s="189"/>
      <c r="N200" s="190"/>
      <c r="O200" s="190"/>
      <c r="P200" s="190"/>
      <c r="Q200" s="190"/>
      <c r="R200" s="190"/>
      <c r="S200" s="190"/>
      <c r="T200" s="191"/>
      <c r="AT200" s="185" t="s">
        <v>196</v>
      </c>
      <c r="AU200" s="185" t="s">
        <v>88</v>
      </c>
      <c r="AV200" s="13" t="s">
        <v>88</v>
      </c>
      <c r="AW200" s="13" t="s">
        <v>36</v>
      </c>
      <c r="AX200" s="13" t="s">
        <v>86</v>
      </c>
      <c r="AY200" s="185" t="s">
        <v>184</v>
      </c>
    </row>
    <row r="201" spans="1:65" s="12" customFormat="1" ht="22.9" customHeight="1">
      <c r="B201" s="153"/>
      <c r="D201" s="154" t="s">
        <v>78</v>
      </c>
      <c r="E201" s="164" t="s">
        <v>1051</v>
      </c>
      <c r="F201" s="164" t="s">
        <v>1052</v>
      </c>
      <c r="I201" s="156"/>
      <c r="J201" s="165">
        <f>BK201</f>
        <v>0</v>
      </c>
      <c r="L201" s="153"/>
      <c r="M201" s="158"/>
      <c r="N201" s="159"/>
      <c r="O201" s="159"/>
      <c r="P201" s="160">
        <f>P202</f>
        <v>0</v>
      </c>
      <c r="Q201" s="159"/>
      <c r="R201" s="160">
        <f>R202</f>
        <v>0</v>
      </c>
      <c r="S201" s="159"/>
      <c r="T201" s="161">
        <f>T202</f>
        <v>0</v>
      </c>
      <c r="AR201" s="154" t="s">
        <v>86</v>
      </c>
      <c r="AT201" s="162" t="s">
        <v>78</v>
      </c>
      <c r="AU201" s="162" t="s">
        <v>86</v>
      </c>
      <c r="AY201" s="154" t="s">
        <v>184</v>
      </c>
      <c r="BK201" s="163">
        <f>BK202</f>
        <v>0</v>
      </c>
    </row>
    <row r="202" spans="1:65" s="2" customFormat="1" ht="24.2" customHeight="1">
      <c r="A202" s="33"/>
      <c r="B202" s="166"/>
      <c r="C202" s="167" t="s">
        <v>320</v>
      </c>
      <c r="D202" s="167" t="s">
        <v>187</v>
      </c>
      <c r="E202" s="168" t="s">
        <v>1053</v>
      </c>
      <c r="F202" s="169" t="s">
        <v>1054</v>
      </c>
      <c r="G202" s="170" t="s">
        <v>216</v>
      </c>
      <c r="H202" s="171">
        <v>199.62299999999999</v>
      </c>
      <c r="I202" s="172"/>
      <c r="J202" s="173">
        <f>ROUND(I202*H202,2)</f>
        <v>0</v>
      </c>
      <c r="K202" s="169" t="s">
        <v>925</v>
      </c>
      <c r="L202" s="34"/>
      <c r="M202" s="174" t="s">
        <v>1</v>
      </c>
      <c r="N202" s="175" t="s">
        <v>44</v>
      </c>
      <c r="O202" s="59"/>
      <c r="P202" s="176">
        <f>O202*H202</f>
        <v>0</v>
      </c>
      <c r="Q202" s="176">
        <v>0</v>
      </c>
      <c r="R202" s="176">
        <f>Q202*H202</f>
        <v>0</v>
      </c>
      <c r="S202" s="176">
        <v>0</v>
      </c>
      <c r="T202" s="177">
        <f>S202*H202</f>
        <v>0</v>
      </c>
      <c r="U202" s="33"/>
      <c r="V202" s="33"/>
      <c r="W202" s="33"/>
      <c r="X202" s="33"/>
      <c r="Y202" s="33"/>
      <c r="Z202" s="33"/>
      <c r="AA202" s="33"/>
      <c r="AB202" s="33"/>
      <c r="AC202" s="33"/>
      <c r="AD202" s="33"/>
      <c r="AE202" s="33"/>
      <c r="AR202" s="178" t="s">
        <v>192</v>
      </c>
      <c r="AT202" s="178" t="s">
        <v>187</v>
      </c>
      <c r="AU202" s="178" t="s">
        <v>88</v>
      </c>
      <c r="AY202" s="18" t="s">
        <v>184</v>
      </c>
      <c r="BE202" s="179">
        <f>IF(N202="základní",J202,0)</f>
        <v>0</v>
      </c>
      <c r="BF202" s="179">
        <f>IF(N202="snížená",J202,0)</f>
        <v>0</v>
      </c>
      <c r="BG202" s="179">
        <f>IF(N202="zákl. přenesená",J202,0)</f>
        <v>0</v>
      </c>
      <c r="BH202" s="179">
        <f>IF(N202="sníž. přenesená",J202,0)</f>
        <v>0</v>
      </c>
      <c r="BI202" s="179">
        <f>IF(N202="nulová",J202,0)</f>
        <v>0</v>
      </c>
      <c r="BJ202" s="18" t="s">
        <v>86</v>
      </c>
      <c r="BK202" s="179">
        <f>ROUND(I202*H202,2)</f>
        <v>0</v>
      </c>
      <c r="BL202" s="18" t="s">
        <v>192</v>
      </c>
      <c r="BM202" s="178" t="s">
        <v>1414</v>
      </c>
    </row>
    <row r="203" spans="1:65" s="12" customFormat="1" ht="25.9" customHeight="1">
      <c r="B203" s="153"/>
      <c r="D203" s="154" t="s">
        <v>78</v>
      </c>
      <c r="E203" s="155" t="s">
        <v>1056</v>
      </c>
      <c r="F203" s="155" t="s">
        <v>1057</v>
      </c>
      <c r="I203" s="156"/>
      <c r="J203" s="157">
        <f>BK203</f>
        <v>0</v>
      </c>
      <c r="L203" s="153"/>
      <c r="M203" s="158"/>
      <c r="N203" s="159"/>
      <c r="O203" s="159"/>
      <c r="P203" s="160">
        <f>P204</f>
        <v>0</v>
      </c>
      <c r="Q203" s="159"/>
      <c r="R203" s="160">
        <f>R204</f>
        <v>0.11588799999999999</v>
      </c>
      <c r="S203" s="159"/>
      <c r="T203" s="161">
        <f>T204</f>
        <v>0</v>
      </c>
      <c r="AR203" s="154" t="s">
        <v>88</v>
      </c>
      <c r="AT203" s="162" t="s">
        <v>78</v>
      </c>
      <c r="AU203" s="162" t="s">
        <v>79</v>
      </c>
      <c r="AY203" s="154" t="s">
        <v>184</v>
      </c>
      <c r="BK203" s="163">
        <f>BK204</f>
        <v>0</v>
      </c>
    </row>
    <row r="204" spans="1:65" s="12" customFormat="1" ht="22.9" customHeight="1">
      <c r="B204" s="153"/>
      <c r="D204" s="154" t="s">
        <v>78</v>
      </c>
      <c r="E204" s="164" t="s">
        <v>1058</v>
      </c>
      <c r="F204" s="164" t="s">
        <v>1059</v>
      </c>
      <c r="I204" s="156"/>
      <c r="J204" s="165">
        <f>BK204</f>
        <v>0</v>
      </c>
      <c r="L204" s="153"/>
      <c r="M204" s="158"/>
      <c r="N204" s="159"/>
      <c r="O204" s="159"/>
      <c r="P204" s="160">
        <f>SUM(P205:P220)</f>
        <v>0</v>
      </c>
      <c r="Q204" s="159"/>
      <c r="R204" s="160">
        <f>SUM(R205:R220)</f>
        <v>0.11588799999999999</v>
      </c>
      <c r="S204" s="159"/>
      <c r="T204" s="161">
        <f>SUM(T205:T220)</f>
        <v>0</v>
      </c>
      <c r="AR204" s="154" t="s">
        <v>88</v>
      </c>
      <c r="AT204" s="162" t="s">
        <v>78</v>
      </c>
      <c r="AU204" s="162" t="s">
        <v>86</v>
      </c>
      <c r="AY204" s="154" t="s">
        <v>184</v>
      </c>
      <c r="BK204" s="163">
        <f>SUM(BK205:BK220)</f>
        <v>0</v>
      </c>
    </row>
    <row r="205" spans="1:65" s="2" customFormat="1" ht="14.45" customHeight="1">
      <c r="A205" s="33"/>
      <c r="B205" s="166"/>
      <c r="C205" s="167" t="s">
        <v>324</v>
      </c>
      <c r="D205" s="167" t="s">
        <v>187</v>
      </c>
      <c r="E205" s="168" t="s">
        <v>1060</v>
      </c>
      <c r="F205" s="169" t="s">
        <v>1061</v>
      </c>
      <c r="G205" s="170" t="s">
        <v>200</v>
      </c>
      <c r="H205" s="171">
        <v>133.44999999999999</v>
      </c>
      <c r="I205" s="172"/>
      <c r="J205" s="173">
        <f>ROUND(I205*H205,2)</f>
        <v>0</v>
      </c>
      <c r="K205" s="169" t="s">
        <v>1</v>
      </c>
      <c r="L205" s="34"/>
      <c r="M205" s="174" t="s">
        <v>1</v>
      </c>
      <c r="N205" s="175" t="s">
        <v>44</v>
      </c>
      <c r="O205" s="59"/>
      <c r="P205" s="176">
        <f>O205*H205</f>
        <v>0</v>
      </c>
      <c r="Q205" s="176">
        <v>0</v>
      </c>
      <c r="R205" s="176">
        <f>Q205*H205</f>
        <v>0</v>
      </c>
      <c r="S205" s="176">
        <v>0</v>
      </c>
      <c r="T205" s="177">
        <f>S205*H205</f>
        <v>0</v>
      </c>
      <c r="U205" s="33"/>
      <c r="V205" s="33"/>
      <c r="W205" s="33"/>
      <c r="X205" s="33"/>
      <c r="Y205" s="33"/>
      <c r="Z205" s="33"/>
      <c r="AA205" s="33"/>
      <c r="AB205" s="33"/>
      <c r="AC205" s="33"/>
      <c r="AD205" s="33"/>
      <c r="AE205" s="33"/>
      <c r="AR205" s="178" t="s">
        <v>274</v>
      </c>
      <c r="AT205" s="178" t="s">
        <v>187</v>
      </c>
      <c r="AU205" s="178" t="s">
        <v>88</v>
      </c>
      <c r="AY205" s="18" t="s">
        <v>184</v>
      </c>
      <c r="BE205" s="179">
        <f>IF(N205="základní",J205,0)</f>
        <v>0</v>
      </c>
      <c r="BF205" s="179">
        <f>IF(N205="snížená",J205,0)</f>
        <v>0</v>
      </c>
      <c r="BG205" s="179">
        <f>IF(N205="zákl. přenesená",J205,0)</f>
        <v>0</v>
      </c>
      <c r="BH205" s="179">
        <f>IF(N205="sníž. přenesená",J205,0)</f>
        <v>0</v>
      </c>
      <c r="BI205" s="179">
        <f>IF(N205="nulová",J205,0)</f>
        <v>0</v>
      </c>
      <c r="BJ205" s="18" t="s">
        <v>86</v>
      </c>
      <c r="BK205" s="179">
        <f>ROUND(I205*H205,2)</f>
        <v>0</v>
      </c>
      <c r="BL205" s="18" t="s">
        <v>274</v>
      </c>
      <c r="BM205" s="178" t="s">
        <v>1415</v>
      </c>
    </row>
    <row r="206" spans="1:65" s="13" customFormat="1" ht="11.25">
      <c r="B206" s="184"/>
      <c r="D206" s="180" t="s">
        <v>196</v>
      </c>
      <c r="E206" s="185" t="s">
        <v>1</v>
      </c>
      <c r="F206" s="186" t="s">
        <v>1416</v>
      </c>
      <c r="H206" s="187">
        <v>82.36</v>
      </c>
      <c r="I206" s="188"/>
      <c r="L206" s="184"/>
      <c r="M206" s="189"/>
      <c r="N206" s="190"/>
      <c r="O206" s="190"/>
      <c r="P206" s="190"/>
      <c r="Q206" s="190"/>
      <c r="R206" s="190"/>
      <c r="S206" s="190"/>
      <c r="T206" s="191"/>
      <c r="AT206" s="185" t="s">
        <v>196</v>
      </c>
      <c r="AU206" s="185" t="s">
        <v>88</v>
      </c>
      <c r="AV206" s="13" t="s">
        <v>88</v>
      </c>
      <c r="AW206" s="13" t="s">
        <v>36</v>
      </c>
      <c r="AX206" s="13" t="s">
        <v>79</v>
      </c>
      <c r="AY206" s="185" t="s">
        <v>184</v>
      </c>
    </row>
    <row r="207" spans="1:65" s="13" customFormat="1" ht="11.25">
      <c r="B207" s="184"/>
      <c r="D207" s="180" t="s">
        <v>196</v>
      </c>
      <c r="E207" s="185" t="s">
        <v>1</v>
      </c>
      <c r="F207" s="186" t="s">
        <v>1417</v>
      </c>
      <c r="H207" s="187">
        <v>51.09</v>
      </c>
      <c r="I207" s="188"/>
      <c r="L207" s="184"/>
      <c r="M207" s="189"/>
      <c r="N207" s="190"/>
      <c r="O207" s="190"/>
      <c r="P207" s="190"/>
      <c r="Q207" s="190"/>
      <c r="R207" s="190"/>
      <c r="S207" s="190"/>
      <c r="T207" s="191"/>
      <c r="AT207" s="185" t="s">
        <v>196</v>
      </c>
      <c r="AU207" s="185" t="s">
        <v>88</v>
      </c>
      <c r="AV207" s="13" t="s">
        <v>88</v>
      </c>
      <c r="AW207" s="13" t="s">
        <v>36</v>
      </c>
      <c r="AX207" s="13" t="s">
        <v>79</v>
      </c>
      <c r="AY207" s="185" t="s">
        <v>184</v>
      </c>
    </row>
    <row r="208" spans="1:65" s="14" customFormat="1" ht="11.25">
      <c r="B208" s="192"/>
      <c r="D208" s="180" t="s">
        <v>196</v>
      </c>
      <c r="E208" s="193" t="s">
        <v>1</v>
      </c>
      <c r="F208" s="194" t="s">
        <v>212</v>
      </c>
      <c r="H208" s="195">
        <v>133.44999999999999</v>
      </c>
      <c r="I208" s="196"/>
      <c r="L208" s="192"/>
      <c r="M208" s="197"/>
      <c r="N208" s="198"/>
      <c r="O208" s="198"/>
      <c r="P208" s="198"/>
      <c r="Q208" s="198"/>
      <c r="R208" s="198"/>
      <c r="S208" s="198"/>
      <c r="T208" s="199"/>
      <c r="AT208" s="193" t="s">
        <v>196</v>
      </c>
      <c r="AU208" s="193" t="s">
        <v>88</v>
      </c>
      <c r="AV208" s="14" t="s">
        <v>192</v>
      </c>
      <c r="AW208" s="14" t="s">
        <v>36</v>
      </c>
      <c r="AX208" s="14" t="s">
        <v>86</v>
      </c>
      <c r="AY208" s="193" t="s">
        <v>184</v>
      </c>
    </row>
    <row r="209" spans="1:65" s="2" customFormat="1" ht="24.2" customHeight="1">
      <c r="A209" s="33"/>
      <c r="B209" s="166"/>
      <c r="C209" s="167" t="s">
        <v>331</v>
      </c>
      <c r="D209" s="167" t="s">
        <v>187</v>
      </c>
      <c r="E209" s="168" t="s">
        <v>1066</v>
      </c>
      <c r="F209" s="169" t="s">
        <v>1067</v>
      </c>
      <c r="G209" s="170" t="s">
        <v>200</v>
      </c>
      <c r="H209" s="171">
        <v>39.457000000000001</v>
      </c>
      <c r="I209" s="172"/>
      <c r="J209" s="173">
        <f>ROUND(I209*H209,2)</f>
        <v>0</v>
      </c>
      <c r="K209" s="169" t="s">
        <v>925</v>
      </c>
      <c r="L209" s="34"/>
      <c r="M209" s="174" t="s">
        <v>1</v>
      </c>
      <c r="N209" s="175" t="s">
        <v>44</v>
      </c>
      <c r="O209" s="59"/>
      <c r="P209" s="176">
        <f>O209*H209</f>
        <v>0</v>
      </c>
      <c r="Q209" s="176">
        <v>0</v>
      </c>
      <c r="R209" s="176">
        <f>Q209*H209</f>
        <v>0</v>
      </c>
      <c r="S209" s="176">
        <v>0</v>
      </c>
      <c r="T209" s="177">
        <f>S209*H209</f>
        <v>0</v>
      </c>
      <c r="U209" s="33"/>
      <c r="V209" s="33"/>
      <c r="W209" s="33"/>
      <c r="X209" s="33"/>
      <c r="Y209" s="33"/>
      <c r="Z209" s="33"/>
      <c r="AA209" s="33"/>
      <c r="AB209" s="33"/>
      <c r="AC209" s="33"/>
      <c r="AD209" s="33"/>
      <c r="AE209" s="33"/>
      <c r="AR209" s="178" t="s">
        <v>274</v>
      </c>
      <c r="AT209" s="178" t="s">
        <v>187</v>
      </c>
      <c r="AU209" s="178" t="s">
        <v>88</v>
      </c>
      <c r="AY209" s="18" t="s">
        <v>184</v>
      </c>
      <c r="BE209" s="179">
        <f>IF(N209="základní",J209,0)</f>
        <v>0</v>
      </c>
      <c r="BF209" s="179">
        <f>IF(N209="snížená",J209,0)</f>
        <v>0</v>
      </c>
      <c r="BG209" s="179">
        <f>IF(N209="zákl. přenesená",J209,0)</f>
        <v>0</v>
      </c>
      <c r="BH209" s="179">
        <f>IF(N209="sníž. přenesená",J209,0)</f>
        <v>0</v>
      </c>
      <c r="BI209" s="179">
        <f>IF(N209="nulová",J209,0)</f>
        <v>0</v>
      </c>
      <c r="BJ209" s="18" t="s">
        <v>86</v>
      </c>
      <c r="BK209" s="179">
        <f>ROUND(I209*H209,2)</f>
        <v>0</v>
      </c>
      <c r="BL209" s="18" t="s">
        <v>274</v>
      </c>
      <c r="BM209" s="178" t="s">
        <v>1418</v>
      </c>
    </row>
    <row r="210" spans="1:65" s="13" customFormat="1" ht="11.25">
      <c r="B210" s="184"/>
      <c r="D210" s="180" t="s">
        <v>196</v>
      </c>
      <c r="E210" s="185" t="s">
        <v>1</v>
      </c>
      <c r="F210" s="186" t="s">
        <v>1419</v>
      </c>
      <c r="H210" s="187">
        <v>39.456800000000001</v>
      </c>
      <c r="I210" s="188"/>
      <c r="L210" s="184"/>
      <c r="M210" s="189"/>
      <c r="N210" s="190"/>
      <c r="O210" s="190"/>
      <c r="P210" s="190"/>
      <c r="Q210" s="190"/>
      <c r="R210" s="190"/>
      <c r="S210" s="190"/>
      <c r="T210" s="191"/>
      <c r="AT210" s="185" t="s">
        <v>196</v>
      </c>
      <c r="AU210" s="185" t="s">
        <v>88</v>
      </c>
      <c r="AV210" s="13" t="s">
        <v>88</v>
      </c>
      <c r="AW210" s="13" t="s">
        <v>36</v>
      </c>
      <c r="AX210" s="13" t="s">
        <v>86</v>
      </c>
      <c r="AY210" s="185" t="s">
        <v>184</v>
      </c>
    </row>
    <row r="211" spans="1:65" s="2" customFormat="1" ht="14.45" customHeight="1">
      <c r="A211" s="33"/>
      <c r="B211" s="166"/>
      <c r="C211" s="200" t="s">
        <v>335</v>
      </c>
      <c r="D211" s="200" t="s">
        <v>213</v>
      </c>
      <c r="E211" s="201" t="s">
        <v>1070</v>
      </c>
      <c r="F211" s="202" t="s">
        <v>1071</v>
      </c>
      <c r="G211" s="203" t="s">
        <v>216</v>
      </c>
      <c r="H211" s="204">
        <v>1.4E-2</v>
      </c>
      <c r="I211" s="205"/>
      <c r="J211" s="206">
        <f>ROUND(I211*H211,2)</f>
        <v>0</v>
      </c>
      <c r="K211" s="202" t="s">
        <v>925</v>
      </c>
      <c r="L211" s="207"/>
      <c r="M211" s="208" t="s">
        <v>1</v>
      </c>
      <c r="N211" s="209" t="s">
        <v>44</v>
      </c>
      <c r="O211" s="59"/>
      <c r="P211" s="176">
        <f>O211*H211</f>
        <v>0</v>
      </c>
      <c r="Q211" s="176">
        <v>1</v>
      </c>
      <c r="R211" s="176">
        <f>Q211*H211</f>
        <v>1.4E-2</v>
      </c>
      <c r="S211" s="176">
        <v>0</v>
      </c>
      <c r="T211" s="177">
        <f>S211*H211</f>
        <v>0</v>
      </c>
      <c r="U211" s="33"/>
      <c r="V211" s="33"/>
      <c r="W211" s="33"/>
      <c r="X211" s="33"/>
      <c r="Y211" s="33"/>
      <c r="Z211" s="33"/>
      <c r="AA211" s="33"/>
      <c r="AB211" s="33"/>
      <c r="AC211" s="33"/>
      <c r="AD211" s="33"/>
      <c r="AE211" s="33"/>
      <c r="AR211" s="178" t="s">
        <v>359</v>
      </c>
      <c r="AT211" s="178" t="s">
        <v>213</v>
      </c>
      <c r="AU211" s="178" t="s">
        <v>88</v>
      </c>
      <c r="AY211" s="18" t="s">
        <v>184</v>
      </c>
      <c r="BE211" s="179">
        <f>IF(N211="základní",J211,0)</f>
        <v>0</v>
      </c>
      <c r="BF211" s="179">
        <f>IF(N211="snížená",J211,0)</f>
        <v>0</v>
      </c>
      <c r="BG211" s="179">
        <f>IF(N211="zákl. přenesená",J211,0)</f>
        <v>0</v>
      </c>
      <c r="BH211" s="179">
        <f>IF(N211="sníž. přenesená",J211,0)</f>
        <v>0</v>
      </c>
      <c r="BI211" s="179">
        <f>IF(N211="nulová",J211,0)</f>
        <v>0</v>
      </c>
      <c r="BJ211" s="18" t="s">
        <v>86</v>
      </c>
      <c r="BK211" s="179">
        <f>ROUND(I211*H211,2)</f>
        <v>0</v>
      </c>
      <c r="BL211" s="18" t="s">
        <v>274</v>
      </c>
      <c r="BM211" s="178" t="s">
        <v>1420</v>
      </c>
    </row>
    <row r="212" spans="1:65" s="13" customFormat="1" ht="11.25">
      <c r="B212" s="184"/>
      <c r="D212" s="180" t="s">
        <v>196</v>
      </c>
      <c r="F212" s="186" t="s">
        <v>1073</v>
      </c>
      <c r="H212" s="187">
        <v>1.4E-2</v>
      </c>
      <c r="I212" s="188"/>
      <c r="L212" s="184"/>
      <c r="M212" s="189"/>
      <c r="N212" s="190"/>
      <c r="O212" s="190"/>
      <c r="P212" s="190"/>
      <c r="Q212" s="190"/>
      <c r="R212" s="190"/>
      <c r="S212" s="190"/>
      <c r="T212" s="191"/>
      <c r="AT212" s="185" t="s">
        <v>196</v>
      </c>
      <c r="AU212" s="185" t="s">
        <v>88</v>
      </c>
      <c r="AV212" s="13" t="s">
        <v>88</v>
      </c>
      <c r="AW212" s="13" t="s">
        <v>3</v>
      </c>
      <c r="AX212" s="13" t="s">
        <v>86</v>
      </c>
      <c r="AY212" s="185" t="s">
        <v>184</v>
      </c>
    </row>
    <row r="213" spans="1:65" s="2" customFormat="1" ht="24.2" customHeight="1">
      <c r="A213" s="33"/>
      <c r="B213" s="166"/>
      <c r="C213" s="167" t="s">
        <v>340</v>
      </c>
      <c r="D213" s="167" t="s">
        <v>187</v>
      </c>
      <c r="E213" s="168" t="s">
        <v>1074</v>
      </c>
      <c r="F213" s="169" t="s">
        <v>1075</v>
      </c>
      <c r="G213" s="170" t="s">
        <v>200</v>
      </c>
      <c r="H213" s="171">
        <v>78.914000000000001</v>
      </c>
      <c r="I213" s="172"/>
      <c r="J213" s="173">
        <f>ROUND(I213*H213,2)</f>
        <v>0</v>
      </c>
      <c r="K213" s="169" t="s">
        <v>925</v>
      </c>
      <c r="L213" s="34"/>
      <c r="M213" s="174" t="s">
        <v>1</v>
      </c>
      <c r="N213" s="175" t="s">
        <v>44</v>
      </c>
      <c r="O213" s="59"/>
      <c r="P213" s="176">
        <f>O213*H213</f>
        <v>0</v>
      </c>
      <c r="Q213" s="176">
        <v>0</v>
      </c>
      <c r="R213" s="176">
        <f>Q213*H213</f>
        <v>0</v>
      </c>
      <c r="S213" s="176">
        <v>0</v>
      </c>
      <c r="T213" s="177">
        <f>S213*H213</f>
        <v>0</v>
      </c>
      <c r="U213" s="33"/>
      <c r="V213" s="33"/>
      <c r="W213" s="33"/>
      <c r="X213" s="33"/>
      <c r="Y213" s="33"/>
      <c r="Z213" s="33"/>
      <c r="AA213" s="33"/>
      <c r="AB213" s="33"/>
      <c r="AC213" s="33"/>
      <c r="AD213" s="33"/>
      <c r="AE213" s="33"/>
      <c r="AR213" s="178" t="s">
        <v>274</v>
      </c>
      <c r="AT213" s="178" t="s">
        <v>187</v>
      </c>
      <c r="AU213" s="178" t="s">
        <v>88</v>
      </c>
      <c r="AY213" s="18" t="s">
        <v>184</v>
      </c>
      <c r="BE213" s="179">
        <f>IF(N213="základní",J213,0)</f>
        <v>0</v>
      </c>
      <c r="BF213" s="179">
        <f>IF(N213="snížená",J213,0)</f>
        <v>0</v>
      </c>
      <c r="BG213" s="179">
        <f>IF(N213="zákl. přenesená",J213,0)</f>
        <v>0</v>
      </c>
      <c r="BH213" s="179">
        <f>IF(N213="sníž. přenesená",J213,0)</f>
        <v>0</v>
      </c>
      <c r="BI213" s="179">
        <f>IF(N213="nulová",J213,0)</f>
        <v>0</v>
      </c>
      <c r="BJ213" s="18" t="s">
        <v>86</v>
      </c>
      <c r="BK213" s="179">
        <f>ROUND(I213*H213,2)</f>
        <v>0</v>
      </c>
      <c r="BL213" s="18" t="s">
        <v>274</v>
      </c>
      <c r="BM213" s="178" t="s">
        <v>1421</v>
      </c>
    </row>
    <row r="214" spans="1:65" s="13" customFormat="1" ht="11.25">
      <c r="B214" s="184"/>
      <c r="D214" s="180" t="s">
        <v>196</v>
      </c>
      <c r="E214" s="185" t="s">
        <v>1</v>
      </c>
      <c r="F214" s="186" t="s">
        <v>1422</v>
      </c>
      <c r="H214" s="187">
        <v>78.914000000000001</v>
      </c>
      <c r="I214" s="188"/>
      <c r="L214" s="184"/>
      <c r="M214" s="189"/>
      <c r="N214" s="190"/>
      <c r="O214" s="190"/>
      <c r="P214" s="190"/>
      <c r="Q214" s="190"/>
      <c r="R214" s="190"/>
      <c r="S214" s="190"/>
      <c r="T214" s="191"/>
      <c r="AT214" s="185" t="s">
        <v>196</v>
      </c>
      <c r="AU214" s="185" t="s">
        <v>88</v>
      </c>
      <c r="AV214" s="13" t="s">
        <v>88</v>
      </c>
      <c r="AW214" s="13" t="s">
        <v>36</v>
      </c>
      <c r="AX214" s="13" t="s">
        <v>86</v>
      </c>
      <c r="AY214" s="185" t="s">
        <v>184</v>
      </c>
    </row>
    <row r="215" spans="1:65" s="2" customFormat="1" ht="14.45" customHeight="1">
      <c r="A215" s="33"/>
      <c r="B215" s="166"/>
      <c r="C215" s="200" t="s">
        <v>347</v>
      </c>
      <c r="D215" s="200" t="s">
        <v>213</v>
      </c>
      <c r="E215" s="201" t="s">
        <v>1078</v>
      </c>
      <c r="F215" s="202" t="s">
        <v>1079</v>
      </c>
      <c r="G215" s="203" t="s">
        <v>216</v>
      </c>
      <c r="H215" s="204">
        <v>3.5999999999999997E-2</v>
      </c>
      <c r="I215" s="205"/>
      <c r="J215" s="206">
        <f>ROUND(I215*H215,2)</f>
        <v>0</v>
      </c>
      <c r="K215" s="202" t="s">
        <v>925</v>
      </c>
      <c r="L215" s="207"/>
      <c r="M215" s="208" t="s">
        <v>1</v>
      </c>
      <c r="N215" s="209" t="s">
        <v>44</v>
      </c>
      <c r="O215" s="59"/>
      <c r="P215" s="176">
        <f>O215*H215</f>
        <v>0</v>
      </c>
      <c r="Q215" s="176">
        <v>1</v>
      </c>
      <c r="R215" s="176">
        <f>Q215*H215</f>
        <v>3.5999999999999997E-2</v>
      </c>
      <c r="S215" s="176">
        <v>0</v>
      </c>
      <c r="T215" s="177">
        <f>S215*H215</f>
        <v>0</v>
      </c>
      <c r="U215" s="33"/>
      <c r="V215" s="33"/>
      <c r="W215" s="33"/>
      <c r="X215" s="33"/>
      <c r="Y215" s="33"/>
      <c r="Z215" s="33"/>
      <c r="AA215" s="33"/>
      <c r="AB215" s="33"/>
      <c r="AC215" s="33"/>
      <c r="AD215" s="33"/>
      <c r="AE215" s="33"/>
      <c r="AR215" s="178" t="s">
        <v>359</v>
      </c>
      <c r="AT215" s="178" t="s">
        <v>213</v>
      </c>
      <c r="AU215" s="178" t="s">
        <v>88</v>
      </c>
      <c r="AY215" s="18" t="s">
        <v>184</v>
      </c>
      <c r="BE215" s="179">
        <f>IF(N215="základní",J215,0)</f>
        <v>0</v>
      </c>
      <c r="BF215" s="179">
        <f>IF(N215="snížená",J215,0)</f>
        <v>0</v>
      </c>
      <c r="BG215" s="179">
        <f>IF(N215="zákl. přenesená",J215,0)</f>
        <v>0</v>
      </c>
      <c r="BH215" s="179">
        <f>IF(N215="sníž. přenesená",J215,0)</f>
        <v>0</v>
      </c>
      <c r="BI215" s="179">
        <f>IF(N215="nulová",J215,0)</f>
        <v>0</v>
      </c>
      <c r="BJ215" s="18" t="s">
        <v>86</v>
      </c>
      <c r="BK215" s="179">
        <f>ROUND(I215*H215,2)</f>
        <v>0</v>
      </c>
      <c r="BL215" s="18" t="s">
        <v>274</v>
      </c>
      <c r="BM215" s="178" t="s">
        <v>1423</v>
      </c>
    </row>
    <row r="216" spans="1:65" s="13" customFormat="1" ht="11.25">
      <c r="B216" s="184"/>
      <c r="D216" s="180" t="s">
        <v>196</v>
      </c>
      <c r="F216" s="186" t="s">
        <v>1081</v>
      </c>
      <c r="H216" s="187">
        <v>3.5999999999999997E-2</v>
      </c>
      <c r="I216" s="188"/>
      <c r="L216" s="184"/>
      <c r="M216" s="189"/>
      <c r="N216" s="190"/>
      <c r="O216" s="190"/>
      <c r="P216" s="190"/>
      <c r="Q216" s="190"/>
      <c r="R216" s="190"/>
      <c r="S216" s="190"/>
      <c r="T216" s="191"/>
      <c r="AT216" s="185" t="s">
        <v>196</v>
      </c>
      <c r="AU216" s="185" t="s">
        <v>88</v>
      </c>
      <c r="AV216" s="13" t="s">
        <v>88</v>
      </c>
      <c r="AW216" s="13" t="s">
        <v>3</v>
      </c>
      <c r="AX216" s="13" t="s">
        <v>86</v>
      </c>
      <c r="AY216" s="185" t="s">
        <v>184</v>
      </c>
    </row>
    <row r="217" spans="1:65" s="2" customFormat="1" ht="24.2" customHeight="1">
      <c r="A217" s="33"/>
      <c r="B217" s="166"/>
      <c r="C217" s="167" t="s">
        <v>354</v>
      </c>
      <c r="D217" s="167" t="s">
        <v>187</v>
      </c>
      <c r="E217" s="168" t="s">
        <v>1082</v>
      </c>
      <c r="F217" s="169" t="s">
        <v>1083</v>
      </c>
      <c r="G217" s="170" t="s">
        <v>200</v>
      </c>
      <c r="H217" s="171">
        <v>82.36</v>
      </c>
      <c r="I217" s="172"/>
      <c r="J217" s="173">
        <f>ROUND(I217*H217,2)</f>
        <v>0</v>
      </c>
      <c r="K217" s="169" t="s">
        <v>925</v>
      </c>
      <c r="L217" s="34"/>
      <c r="M217" s="174" t="s">
        <v>1</v>
      </c>
      <c r="N217" s="175" t="s">
        <v>44</v>
      </c>
      <c r="O217" s="59"/>
      <c r="P217" s="176">
        <f>O217*H217</f>
        <v>0</v>
      </c>
      <c r="Q217" s="176">
        <v>0</v>
      </c>
      <c r="R217" s="176">
        <f>Q217*H217</f>
        <v>0</v>
      </c>
      <c r="S217" s="176">
        <v>0</v>
      </c>
      <c r="T217" s="177">
        <f>S217*H217</f>
        <v>0</v>
      </c>
      <c r="U217" s="33"/>
      <c r="V217" s="33"/>
      <c r="W217" s="33"/>
      <c r="X217" s="33"/>
      <c r="Y217" s="33"/>
      <c r="Z217" s="33"/>
      <c r="AA217" s="33"/>
      <c r="AB217" s="33"/>
      <c r="AC217" s="33"/>
      <c r="AD217" s="33"/>
      <c r="AE217" s="33"/>
      <c r="AR217" s="178" t="s">
        <v>274</v>
      </c>
      <c r="AT217" s="178" t="s">
        <v>187</v>
      </c>
      <c r="AU217" s="178" t="s">
        <v>88</v>
      </c>
      <c r="AY217" s="18" t="s">
        <v>184</v>
      </c>
      <c r="BE217" s="179">
        <f>IF(N217="základní",J217,0)</f>
        <v>0</v>
      </c>
      <c r="BF217" s="179">
        <f>IF(N217="snížená",J217,0)</f>
        <v>0</v>
      </c>
      <c r="BG217" s="179">
        <f>IF(N217="zákl. přenesená",J217,0)</f>
        <v>0</v>
      </c>
      <c r="BH217" s="179">
        <f>IF(N217="sníž. přenesená",J217,0)</f>
        <v>0</v>
      </c>
      <c r="BI217" s="179">
        <f>IF(N217="nulová",J217,0)</f>
        <v>0</v>
      </c>
      <c r="BJ217" s="18" t="s">
        <v>86</v>
      </c>
      <c r="BK217" s="179">
        <f>ROUND(I217*H217,2)</f>
        <v>0</v>
      </c>
      <c r="BL217" s="18" t="s">
        <v>274</v>
      </c>
      <c r="BM217" s="178" t="s">
        <v>1424</v>
      </c>
    </row>
    <row r="218" spans="1:65" s="13" customFormat="1" ht="11.25">
      <c r="B218" s="184"/>
      <c r="D218" s="180" t="s">
        <v>196</v>
      </c>
      <c r="E218" s="185" t="s">
        <v>1</v>
      </c>
      <c r="F218" s="186" t="s">
        <v>1416</v>
      </c>
      <c r="H218" s="187">
        <v>82.36</v>
      </c>
      <c r="I218" s="188"/>
      <c r="L218" s="184"/>
      <c r="M218" s="189"/>
      <c r="N218" s="190"/>
      <c r="O218" s="190"/>
      <c r="P218" s="190"/>
      <c r="Q218" s="190"/>
      <c r="R218" s="190"/>
      <c r="S218" s="190"/>
      <c r="T218" s="191"/>
      <c r="AT218" s="185" t="s">
        <v>196</v>
      </c>
      <c r="AU218" s="185" t="s">
        <v>88</v>
      </c>
      <c r="AV218" s="13" t="s">
        <v>88</v>
      </c>
      <c r="AW218" s="13" t="s">
        <v>36</v>
      </c>
      <c r="AX218" s="13" t="s">
        <v>86</v>
      </c>
      <c r="AY218" s="185" t="s">
        <v>184</v>
      </c>
    </row>
    <row r="219" spans="1:65" s="2" customFormat="1" ht="24.2" customHeight="1">
      <c r="A219" s="33"/>
      <c r="B219" s="166"/>
      <c r="C219" s="200" t="s">
        <v>359</v>
      </c>
      <c r="D219" s="200" t="s">
        <v>213</v>
      </c>
      <c r="E219" s="201" t="s">
        <v>1086</v>
      </c>
      <c r="F219" s="202" t="s">
        <v>1087</v>
      </c>
      <c r="G219" s="203" t="s">
        <v>200</v>
      </c>
      <c r="H219" s="204">
        <v>82.36</v>
      </c>
      <c r="I219" s="205"/>
      <c r="J219" s="206">
        <f>ROUND(I219*H219,2)</f>
        <v>0</v>
      </c>
      <c r="K219" s="202" t="s">
        <v>925</v>
      </c>
      <c r="L219" s="207"/>
      <c r="M219" s="208" t="s">
        <v>1</v>
      </c>
      <c r="N219" s="209" t="s">
        <v>44</v>
      </c>
      <c r="O219" s="59"/>
      <c r="P219" s="176">
        <f>O219*H219</f>
        <v>0</v>
      </c>
      <c r="Q219" s="176">
        <v>8.0000000000000004E-4</v>
      </c>
      <c r="R219" s="176">
        <f>Q219*H219</f>
        <v>6.5888000000000002E-2</v>
      </c>
      <c r="S219" s="176">
        <v>0</v>
      </c>
      <c r="T219" s="177">
        <f>S219*H219</f>
        <v>0</v>
      </c>
      <c r="U219" s="33"/>
      <c r="V219" s="33"/>
      <c r="W219" s="33"/>
      <c r="X219" s="33"/>
      <c r="Y219" s="33"/>
      <c r="Z219" s="33"/>
      <c r="AA219" s="33"/>
      <c r="AB219" s="33"/>
      <c r="AC219" s="33"/>
      <c r="AD219" s="33"/>
      <c r="AE219" s="33"/>
      <c r="AR219" s="178" t="s">
        <v>359</v>
      </c>
      <c r="AT219" s="178" t="s">
        <v>213</v>
      </c>
      <c r="AU219" s="178" t="s">
        <v>88</v>
      </c>
      <c r="AY219" s="18" t="s">
        <v>184</v>
      </c>
      <c r="BE219" s="179">
        <f>IF(N219="základní",J219,0)</f>
        <v>0</v>
      </c>
      <c r="BF219" s="179">
        <f>IF(N219="snížená",J219,0)</f>
        <v>0</v>
      </c>
      <c r="BG219" s="179">
        <f>IF(N219="zákl. přenesená",J219,0)</f>
        <v>0</v>
      </c>
      <c r="BH219" s="179">
        <f>IF(N219="sníž. přenesená",J219,0)</f>
        <v>0</v>
      </c>
      <c r="BI219" s="179">
        <f>IF(N219="nulová",J219,0)</f>
        <v>0</v>
      </c>
      <c r="BJ219" s="18" t="s">
        <v>86</v>
      </c>
      <c r="BK219" s="179">
        <f>ROUND(I219*H219,2)</f>
        <v>0</v>
      </c>
      <c r="BL219" s="18" t="s">
        <v>274</v>
      </c>
      <c r="BM219" s="178" t="s">
        <v>1425</v>
      </c>
    </row>
    <row r="220" spans="1:65" s="2" customFormat="1" ht="24.2" customHeight="1">
      <c r="A220" s="33"/>
      <c r="B220" s="166"/>
      <c r="C220" s="167" t="s">
        <v>363</v>
      </c>
      <c r="D220" s="167" t="s">
        <v>187</v>
      </c>
      <c r="E220" s="168" t="s">
        <v>1089</v>
      </c>
      <c r="F220" s="169" t="s">
        <v>1090</v>
      </c>
      <c r="G220" s="170" t="s">
        <v>216</v>
      </c>
      <c r="H220" s="171">
        <v>0.11600000000000001</v>
      </c>
      <c r="I220" s="172"/>
      <c r="J220" s="173">
        <f>ROUND(I220*H220,2)</f>
        <v>0</v>
      </c>
      <c r="K220" s="169" t="s">
        <v>925</v>
      </c>
      <c r="L220" s="34"/>
      <c r="M220" s="174" t="s">
        <v>1</v>
      </c>
      <c r="N220" s="175" t="s">
        <v>44</v>
      </c>
      <c r="O220" s="59"/>
      <c r="P220" s="176">
        <f>O220*H220</f>
        <v>0</v>
      </c>
      <c r="Q220" s="176">
        <v>0</v>
      </c>
      <c r="R220" s="176">
        <f>Q220*H220</f>
        <v>0</v>
      </c>
      <c r="S220" s="176">
        <v>0</v>
      </c>
      <c r="T220" s="177">
        <f>S220*H220</f>
        <v>0</v>
      </c>
      <c r="U220" s="33"/>
      <c r="V220" s="33"/>
      <c r="W220" s="33"/>
      <c r="X220" s="33"/>
      <c r="Y220" s="33"/>
      <c r="Z220" s="33"/>
      <c r="AA220" s="33"/>
      <c r="AB220" s="33"/>
      <c r="AC220" s="33"/>
      <c r="AD220" s="33"/>
      <c r="AE220" s="33"/>
      <c r="AR220" s="178" t="s">
        <v>274</v>
      </c>
      <c r="AT220" s="178" t="s">
        <v>187</v>
      </c>
      <c r="AU220" s="178" t="s">
        <v>88</v>
      </c>
      <c r="AY220" s="18" t="s">
        <v>184</v>
      </c>
      <c r="BE220" s="179">
        <f>IF(N220="základní",J220,0)</f>
        <v>0</v>
      </c>
      <c r="BF220" s="179">
        <f>IF(N220="snížená",J220,0)</f>
        <v>0</v>
      </c>
      <c r="BG220" s="179">
        <f>IF(N220="zákl. přenesená",J220,0)</f>
        <v>0</v>
      </c>
      <c r="BH220" s="179">
        <f>IF(N220="sníž. přenesená",J220,0)</f>
        <v>0</v>
      </c>
      <c r="BI220" s="179">
        <f>IF(N220="nulová",J220,0)</f>
        <v>0</v>
      </c>
      <c r="BJ220" s="18" t="s">
        <v>86</v>
      </c>
      <c r="BK220" s="179">
        <f>ROUND(I220*H220,2)</f>
        <v>0</v>
      </c>
      <c r="BL220" s="18" t="s">
        <v>274</v>
      </c>
      <c r="BM220" s="178" t="s">
        <v>1426</v>
      </c>
    </row>
    <row r="221" spans="1:65" s="12" customFormat="1" ht="25.9" customHeight="1">
      <c r="B221" s="153"/>
      <c r="D221" s="154" t="s">
        <v>78</v>
      </c>
      <c r="E221" s="155" t="s">
        <v>120</v>
      </c>
      <c r="F221" s="155" t="s">
        <v>896</v>
      </c>
      <c r="I221" s="156"/>
      <c r="J221" s="157">
        <f>BK221</f>
        <v>0</v>
      </c>
      <c r="L221" s="153"/>
      <c r="M221" s="158"/>
      <c r="N221" s="159"/>
      <c r="O221" s="159"/>
      <c r="P221" s="160">
        <f>P222+P226</f>
        <v>0</v>
      </c>
      <c r="Q221" s="159"/>
      <c r="R221" s="160">
        <f>R222+R226</f>
        <v>0</v>
      </c>
      <c r="S221" s="159"/>
      <c r="T221" s="161">
        <f>T222+T226</f>
        <v>0</v>
      </c>
      <c r="AR221" s="154" t="s">
        <v>185</v>
      </c>
      <c r="AT221" s="162" t="s">
        <v>78</v>
      </c>
      <c r="AU221" s="162" t="s">
        <v>79</v>
      </c>
      <c r="AY221" s="154" t="s">
        <v>184</v>
      </c>
      <c r="BK221" s="163">
        <f>BK222+BK226</f>
        <v>0</v>
      </c>
    </row>
    <row r="222" spans="1:65" s="12" customFormat="1" ht="22.9" customHeight="1">
      <c r="B222" s="153"/>
      <c r="D222" s="154" t="s">
        <v>78</v>
      </c>
      <c r="E222" s="164" t="s">
        <v>1092</v>
      </c>
      <c r="F222" s="164" t="s">
        <v>1093</v>
      </c>
      <c r="I222" s="156"/>
      <c r="J222" s="165">
        <f>BK222</f>
        <v>0</v>
      </c>
      <c r="L222" s="153"/>
      <c r="M222" s="158"/>
      <c r="N222" s="159"/>
      <c r="O222" s="159"/>
      <c r="P222" s="160">
        <f>SUM(P223:P225)</f>
        <v>0</v>
      </c>
      <c r="Q222" s="159"/>
      <c r="R222" s="160">
        <f>SUM(R223:R225)</f>
        <v>0</v>
      </c>
      <c r="S222" s="159"/>
      <c r="T222" s="161">
        <f>SUM(T223:T225)</f>
        <v>0</v>
      </c>
      <c r="AR222" s="154" t="s">
        <v>185</v>
      </c>
      <c r="AT222" s="162" t="s">
        <v>78</v>
      </c>
      <c r="AU222" s="162" t="s">
        <v>86</v>
      </c>
      <c r="AY222" s="154" t="s">
        <v>184</v>
      </c>
      <c r="BK222" s="163">
        <f>SUM(BK223:BK225)</f>
        <v>0</v>
      </c>
    </row>
    <row r="223" spans="1:65" s="2" customFormat="1" ht="14.45" customHeight="1">
      <c r="A223" s="33"/>
      <c r="B223" s="166"/>
      <c r="C223" s="167" t="s">
        <v>367</v>
      </c>
      <c r="D223" s="167" t="s">
        <v>187</v>
      </c>
      <c r="E223" s="168" t="s">
        <v>1094</v>
      </c>
      <c r="F223" s="169" t="s">
        <v>1095</v>
      </c>
      <c r="G223" s="170" t="s">
        <v>1096</v>
      </c>
      <c r="H223" s="171">
        <v>1</v>
      </c>
      <c r="I223" s="172"/>
      <c r="J223" s="173">
        <f>ROUND(I223*H223,2)</f>
        <v>0</v>
      </c>
      <c r="K223" s="169" t="s">
        <v>925</v>
      </c>
      <c r="L223" s="34"/>
      <c r="M223" s="174" t="s">
        <v>1</v>
      </c>
      <c r="N223" s="175" t="s">
        <v>44</v>
      </c>
      <c r="O223" s="59"/>
      <c r="P223" s="176">
        <f>O223*H223</f>
        <v>0</v>
      </c>
      <c r="Q223" s="176">
        <v>0</v>
      </c>
      <c r="R223" s="176">
        <f>Q223*H223</f>
        <v>0</v>
      </c>
      <c r="S223" s="176">
        <v>0</v>
      </c>
      <c r="T223" s="177">
        <f>S223*H223</f>
        <v>0</v>
      </c>
      <c r="U223" s="33"/>
      <c r="V223" s="33"/>
      <c r="W223" s="33"/>
      <c r="X223" s="33"/>
      <c r="Y223" s="33"/>
      <c r="Z223" s="33"/>
      <c r="AA223" s="33"/>
      <c r="AB223" s="33"/>
      <c r="AC223" s="33"/>
      <c r="AD223" s="33"/>
      <c r="AE223" s="33"/>
      <c r="AR223" s="178" t="s">
        <v>1097</v>
      </c>
      <c r="AT223" s="178" t="s">
        <v>187</v>
      </c>
      <c r="AU223" s="178" t="s">
        <v>88</v>
      </c>
      <c r="AY223" s="18" t="s">
        <v>184</v>
      </c>
      <c r="BE223" s="179">
        <f>IF(N223="základní",J223,0)</f>
        <v>0</v>
      </c>
      <c r="BF223" s="179">
        <f>IF(N223="snížená",J223,0)</f>
        <v>0</v>
      </c>
      <c r="BG223" s="179">
        <f>IF(N223="zákl. přenesená",J223,0)</f>
        <v>0</v>
      </c>
      <c r="BH223" s="179">
        <f>IF(N223="sníž. přenesená",J223,0)</f>
        <v>0</v>
      </c>
      <c r="BI223" s="179">
        <f>IF(N223="nulová",J223,0)</f>
        <v>0</v>
      </c>
      <c r="BJ223" s="18" t="s">
        <v>86</v>
      </c>
      <c r="BK223" s="179">
        <f>ROUND(I223*H223,2)</f>
        <v>0</v>
      </c>
      <c r="BL223" s="18" t="s">
        <v>1097</v>
      </c>
      <c r="BM223" s="178" t="s">
        <v>1427</v>
      </c>
    </row>
    <row r="224" spans="1:65" s="2" customFormat="1" ht="14.45" customHeight="1">
      <c r="A224" s="33"/>
      <c r="B224" s="166"/>
      <c r="C224" s="167" t="s">
        <v>374</v>
      </c>
      <c r="D224" s="167" t="s">
        <v>187</v>
      </c>
      <c r="E224" s="168" t="s">
        <v>1099</v>
      </c>
      <c r="F224" s="169" t="s">
        <v>1100</v>
      </c>
      <c r="G224" s="170" t="s">
        <v>1096</v>
      </c>
      <c r="H224" s="171">
        <v>1</v>
      </c>
      <c r="I224" s="172"/>
      <c r="J224" s="173">
        <f>ROUND(I224*H224,2)</f>
        <v>0</v>
      </c>
      <c r="K224" s="169" t="s">
        <v>925</v>
      </c>
      <c r="L224" s="34"/>
      <c r="M224" s="174" t="s">
        <v>1</v>
      </c>
      <c r="N224" s="175" t="s">
        <v>44</v>
      </c>
      <c r="O224" s="59"/>
      <c r="P224" s="176">
        <f>O224*H224</f>
        <v>0</v>
      </c>
      <c r="Q224" s="176">
        <v>0</v>
      </c>
      <c r="R224" s="176">
        <f>Q224*H224</f>
        <v>0</v>
      </c>
      <c r="S224" s="176">
        <v>0</v>
      </c>
      <c r="T224" s="177">
        <f>S224*H224</f>
        <v>0</v>
      </c>
      <c r="U224" s="33"/>
      <c r="V224" s="33"/>
      <c r="W224" s="33"/>
      <c r="X224" s="33"/>
      <c r="Y224" s="33"/>
      <c r="Z224" s="33"/>
      <c r="AA224" s="33"/>
      <c r="AB224" s="33"/>
      <c r="AC224" s="33"/>
      <c r="AD224" s="33"/>
      <c r="AE224" s="33"/>
      <c r="AR224" s="178" t="s">
        <v>1097</v>
      </c>
      <c r="AT224" s="178" t="s">
        <v>187</v>
      </c>
      <c r="AU224" s="178" t="s">
        <v>88</v>
      </c>
      <c r="AY224" s="18" t="s">
        <v>184</v>
      </c>
      <c r="BE224" s="179">
        <f>IF(N224="základní",J224,0)</f>
        <v>0</v>
      </c>
      <c r="BF224" s="179">
        <f>IF(N224="snížená",J224,0)</f>
        <v>0</v>
      </c>
      <c r="BG224" s="179">
        <f>IF(N224="zákl. přenesená",J224,0)</f>
        <v>0</v>
      </c>
      <c r="BH224" s="179">
        <f>IF(N224="sníž. přenesená",J224,0)</f>
        <v>0</v>
      </c>
      <c r="BI224" s="179">
        <f>IF(N224="nulová",J224,0)</f>
        <v>0</v>
      </c>
      <c r="BJ224" s="18" t="s">
        <v>86</v>
      </c>
      <c r="BK224" s="179">
        <f>ROUND(I224*H224,2)</f>
        <v>0</v>
      </c>
      <c r="BL224" s="18" t="s">
        <v>1097</v>
      </c>
      <c r="BM224" s="178" t="s">
        <v>1428</v>
      </c>
    </row>
    <row r="225" spans="1:65" s="2" customFormat="1" ht="14.45" customHeight="1">
      <c r="A225" s="33"/>
      <c r="B225" s="166"/>
      <c r="C225" s="167" t="s">
        <v>379</v>
      </c>
      <c r="D225" s="167" t="s">
        <v>187</v>
      </c>
      <c r="E225" s="168" t="s">
        <v>1102</v>
      </c>
      <c r="F225" s="169" t="s">
        <v>1103</v>
      </c>
      <c r="G225" s="170" t="s">
        <v>1096</v>
      </c>
      <c r="H225" s="171">
        <v>1</v>
      </c>
      <c r="I225" s="172"/>
      <c r="J225" s="173">
        <f>ROUND(I225*H225,2)</f>
        <v>0</v>
      </c>
      <c r="K225" s="169" t="s">
        <v>925</v>
      </c>
      <c r="L225" s="34"/>
      <c r="M225" s="174" t="s">
        <v>1</v>
      </c>
      <c r="N225" s="175" t="s">
        <v>44</v>
      </c>
      <c r="O225" s="59"/>
      <c r="P225" s="176">
        <f>O225*H225</f>
        <v>0</v>
      </c>
      <c r="Q225" s="176">
        <v>0</v>
      </c>
      <c r="R225" s="176">
        <f>Q225*H225</f>
        <v>0</v>
      </c>
      <c r="S225" s="176">
        <v>0</v>
      </c>
      <c r="T225" s="177">
        <f>S225*H225</f>
        <v>0</v>
      </c>
      <c r="U225" s="33"/>
      <c r="V225" s="33"/>
      <c r="W225" s="33"/>
      <c r="X225" s="33"/>
      <c r="Y225" s="33"/>
      <c r="Z225" s="33"/>
      <c r="AA225" s="33"/>
      <c r="AB225" s="33"/>
      <c r="AC225" s="33"/>
      <c r="AD225" s="33"/>
      <c r="AE225" s="33"/>
      <c r="AR225" s="178" t="s">
        <v>1097</v>
      </c>
      <c r="AT225" s="178" t="s">
        <v>187</v>
      </c>
      <c r="AU225" s="178" t="s">
        <v>88</v>
      </c>
      <c r="AY225" s="18" t="s">
        <v>184</v>
      </c>
      <c r="BE225" s="179">
        <f>IF(N225="základní",J225,0)</f>
        <v>0</v>
      </c>
      <c r="BF225" s="179">
        <f>IF(N225="snížená",J225,0)</f>
        <v>0</v>
      </c>
      <c r="BG225" s="179">
        <f>IF(N225="zákl. přenesená",J225,0)</f>
        <v>0</v>
      </c>
      <c r="BH225" s="179">
        <f>IF(N225="sníž. přenesená",J225,0)</f>
        <v>0</v>
      </c>
      <c r="BI225" s="179">
        <f>IF(N225="nulová",J225,0)</f>
        <v>0</v>
      </c>
      <c r="BJ225" s="18" t="s">
        <v>86</v>
      </c>
      <c r="BK225" s="179">
        <f>ROUND(I225*H225,2)</f>
        <v>0</v>
      </c>
      <c r="BL225" s="18" t="s">
        <v>1097</v>
      </c>
      <c r="BM225" s="178" t="s">
        <v>1429</v>
      </c>
    </row>
    <row r="226" spans="1:65" s="12" customFormat="1" ht="22.9" customHeight="1">
      <c r="B226" s="153"/>
      <c r="D226" s="154" t="s">
        <v>78</v>
      </c>
      <c r="E226" s="164" t="s">
        <v>1105</v>
      </c>
      <c r="F226" s="164" t="s">
        <v>1106</v>
      </c>
      <c r="I226" s="156"/>
      <c r="J226" s="165">
        <f>BK226</f>
        <v>0</v>
      </c>
      <c r="L226" s="153"/>
      <c r="M226" s="158"/>
      <c r="N226" s="159"/>
      <c r="O226" s="159"/>
      <c r="P226" s="160">
        <f>P227</f>
        <v>0</v>
      </c>
      <c r="Q226" s="159"/>
      <c r="R226" s="160">
        <f>R227</f>
        <v>0</v>
      </c>
      <c r="S226" s="159"/>
      <c r="T226" s="161">
        <f>T227</f>
        <v>0</v>
      </c>
      <c r="AR226" s="154" t="s">
        <v>185</v>
      </c>
      <c r="AT226" s="162" t="s">
        <v>78</v>
      </c>
      <c r="AU226" s="162" t="s">
        <v>86</v>
      </c>
      <c r="AY226" s="154" t="s">
        <v>184</v>
      </c>
      <c r="BK226" s="163">
        <f>BK227</f>
        <v>0</v>
      </c>
    </row>
    <row r="227" spans="1:65" s="2" customFormat="1" ht="14.45" customHeight="1">
      <c r="A227" s="33"/>
      <c r="B227" s="166"/>
      <c r="C227" s="167" t="s">
        <v>387</v>
      </c>
      <c r="D227" s="167" t="s">
        <v>187</v>
      </c>
      <c r="E227" s="168" t="s">
        <v>1107</v>
      </c>
      <c r="F227" s="169" t="s">
        <v>1106</v>
      </c>
      <c r="G227" s="170" t="s">
        <v>1096</v>
      </c>
      <c r="H227" s="171">
        <v>1</v>
      </c>
      <c r="I227" s="172"/>
      <c r="J227" s="173">
        <f>ROUND(I227*H227,2)</f>
        <v>0</v>
      </c>
      <c r="K227" s="169" t="s">
        <v>925</v>
      </c>
      <c r="L227" s="34"/>
      <c r="M227" s="233" t="s">
        <v>1</v>
      </c>
      <c r="N227" s="234" t="s">
        <v>44</v>
      </c>
      <c r="O227" s="223"/>
      <c r="P227" s="235">
        <f>O227*H227</f>
        <v>0</v>
      </c>
      <c r="Q227" s="235">
        <v>0</v>
      </c>
      <c r="R227" s="235">
        <f>Q227*H227</f>
        <v>0</v>
      </c>
      <c r="S227" s="235">
        <v>0</v>
      </c>
      <c r="T227" s="236">
        <f>S227*H227</f>
        <v>0</v>
      </c>
      <c r="U227" s="33"/>
      <c r="V227" s="33"/>
      <c r="W227" s="33"/>
      <c r="X227" s="33"/>
      <c r="Y227" s="33"/>
      <c r="Z227" s="33"/>
      <c r="AA227" s="33"/>
      <c r="AB227" s="33"/>
      <c r="AC227" s="33"/>
      <c r="AD227" s="33"/>
      <c r="AE227" s="33"/>
      <c r="AR227" s="178" t="s">
        <v>1097</v>
      </c>
      <c r="AT227" s="178" t="s">
        <v>187</v>
      </c>
      <c r="AU227" s="178" t="s">
        <v>88</v>
      </c>
      <c r="AY227" s="18" t="s">
        <v>184</v>
      </c>
      <c r="BE227" s="179">
        <f>IF(N227="základní",J227,0)</f>
        <v>0</v>
      </c>
      <c r="BF227" s="179">
        <f>IF(N227="snížená",J227,0)</f>
        <v>0</v>
      </c>
      <c r="BG227" s="179">
        <f>IF(N227="zákl. přenesená",J227,0)</f>
        <v>0</v>
      </c>
      <c r="BH227" s="179">
        <f>IF(N227="sníž. přenesená",J227,0)</f>
        <v>0</v>
      </c>
      <c r="BI227" s="179">
        <f>IF(N227="nulová",J227,0)</f>
        <v>0</v>
      </c>
      <c r="BJ227" s="18" t="s">
        <v>86</v>
      </c>
      <c r="BK227" s="179">
        <f>ROUND(I227*H227,2)</f>
        <v>0</v>
      </c>
      <c r="BL227" s="18" t="s">
        <v>1097</v>
      </c>
      <c r="BM227" s="178" t="s">
        <v>1430</v>
      </c>
    </row>
    <row r="228" spans="1:65" s="2" customFormat="1" ht="6.95" customHeight="1">
      <c r="A228" s="33"/>
      <c r="B228" s="48"/>
      <c r="C228" s="49"/>
      <c r="D228" s="49"/>
      <c r="E228" s="49"/>
      <c r="F228" s="49"/>
      <c r="G228" s="49"/>
      <c r="H228" s="49"/>
      <c r="I228" s="126"/>
      <c r="J228" s="49"/>
      <c r="K228" s="49"/>
      <c r="L228" s="34"/>
      <c r="M228" s="33"/>
      <c r="O228" s="33"/>
      <c r="P228" s="33"/>
      <c r="Q228" s="33"/>
      <c r="R228" s="33"/>
      <c r="S228" s="33"/>
      <c r="T228" s="33"/>
      <c r="U228" s="33"/>
      <c r="V228" s="33"/>
      <c r="W228" s="33"/>
      <c r="X228" s="33"/>
      <c r="Y228" s="33"/>
      <c r="Z228" s="33"/>
      <c r="AA228" s="33"/>
      <c r="AB228" s="33"/>
      <c r="AC228" s="33"/>
      <c r="AD228" s="33"/>
      <c r="AE228" s="33"/>
    </row>
  </sheetData>
  <autoFilter ref="C136:K227"/>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115</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ht="12.75" hidden="1">
      <c r="B8" s="21"/>
      <c r="D8" s="28" t="s">
        <v>157</v>
      </c>
      <c r="L8" s="21"/>
    </row>
    <row r="9" spans="1:46" s="1" customFormat="1" ht="16.5" hidden="1" customHeight="1">
      <c r="B9" s="21"/>
      <c r="E9" s="284" t="s">
        <v>158</v>
      </c>
      <c r="F9" s="268"/>
      <c r="G9" s="268"/>
      <c r="H9" s="268"/>
      <c r="I9" s="99"/>
      <c r="L9" s="21"/>
    </row>
    <row r="10" spans="1:46" s="1" customFormat="1" ht="12" hidden="1" customHeight="1">
      <c r="B10" s="21"/>
      <c r="D10" s="28" t="s">
        <v>159</v>
      </c>
      <c r="I10" s="99"/>
      <c r="L10" s="21"/>
    </row>
    <row r="11" spans="1:46" s="2" customFormat="1" ht="16.5" hidden="1" customHeight="1">
      <c r="A11" s="33"/>
      <c r="B11" s="34"/>
      <c r="C11" s="33"/>
      <c r="D11" s="33"/>
      <c r="E11" s="288" t="s">
        <v>908</v>
      </c>
      <c r="F11" s="286"/>
      <c r="G11" s="286"/>
      <c r="H11" s="286"/>
      <c r="I11" s="102"/>
      <c r="J11" s="33"/>
      <c r="K11" s="33"/>
      <c r="L11" s="43"/>
      <c r="S11" s="33"/>
      <c r="T11" s="33"/>
      <c r="U11" s="33"/>
      <c r="V11" s="33"/>
      <c r="W11" s="33"/>
      <c r="X11" s="33"/>
      <c r="Y11" s="33"/>
      <c r="Z11" s="33"/>
      <c r="AA11" s="33"/>
      <c r="AB11" s="33"/>
      <c r="AC11" s="33"/>
      <c r="AD11" s="33"/>
      <c r="AE11" s="33"/>
    </row>
    <row r="12" spans="1:46" s="2" customFormat="1" ht="12" hidden="1" customHeight="1">
      <c r="A12" s="33"/>
      <c r="B12" s="34"/>
      <c r="C12" s="33"/>
      <c r="D12" s="28" t="s">
        <v>909</v>
      </c>
      <c r="E12" s="33"/>
      <c r="F12" s="33"/>
      <c r="G12" s="33"/>
      <c r="H12" s="33"/>
      <c r="I12" s="102"/>
      <c r="J12" s="33"/>
      <c r="K12" s="33"/>
      <c r="L12" s="43"/>
      <c r="S12" s="33"/>
      <c r="T12" s="33"/>
      <c r="U12" s="33"/>
      <c r="V12" s="33"/>
      <c r="W12" s="33"/>
      <c r="X12" s="33"/>
      <c r="Y12" s="33"/>
      <c r="Z12" s="33"/>
      <c r="AA12" s="33"/>
      <c r="AB12" s="33"/>
      <c r="AC12" s="33"/>
      <c r="AD12" s="33"/>
      <c r="AE12" s="33"/>
    </row>
    <row r="13" spans="1:46" s="2" customFormat="1" ht="16.5" hidden="1" customHeight="1">
      <c r="A13" s="33"/>
      <c r="B13" s="34"/>
      <c r="C13" s="33"/>
      <c r="D13" s="33"/>
      <c r="E13" s="240" t="s">
        <v>1431</v>
      </c>
      <c r="F13" s="286"/>
      <c r="G13" s="286"/>
      <c r="H13" s="286"/>
      <c r="I13" s="102"/>
      <c r="J13" s="33"/>
      <c r="K13" s="33"/>
      <c r="L13" s="43"/>
      <c r="S13" s="33"/>
      <c r="T13" s="33"/>
      <c r="U13" s="33"/>
      <c r="V13" s="33"/>
      <c r="W13" s="33"/>
      <c r="X13" s="33"/>
      <c r="Y13" s="33"/>
      <c r="Z13" s="33"/>
      <c r="AA13" s="33"/>
      <c r="AB13" s="33"/>
      <c r="AC13" s="33"/>
      <c r="AD13" s="33"/>
      <c r="AE13" s="33"/>
    </row>
    <row r="14" spans="1:46" s="2" customFormat="1" ht="11.25" hidden="1">
      <c r="A14" s="33"/>
      <c r="B14" s="34"/>
      <c r="C14" s="33"/>
      <c r="D14" s="33"/>
      <c r="E14" s="33"/>
      <c r="F14" s="33"/>
      <c r="G14" s="33"/>
      <c r="H14" s="33"/>
      <c r="I14" s="102"/>
      <c r="J14" s="33"/>
      <c r="K14" s="33"/>
      <c r="L14" s="43"/>
      <c r="S14" s="33"/>
      <c r="T14" s="33"/>
      <c r="U14" s="33"/>
      <c r="V14" s="33"/>
      <c r="W14" s="33"/>
      <c r="X14" s="33"/>
      <c r="Y14" s="33"/>
      <c r="Z14" s="33"/>
      <c r="AA14" s="33"/>
      <c r="AB14" s="33"/>
      <c r="AC14" s="33"/>
      <c r="AD14" s="33"/>
      <c r="AE14" s="33"/>
    </row>
    <row r="15" spans="1:46" s="2" customFormat="1" ht="12" hidden="1" customHeight="1">
      <c r="A15" s="33"/>
      <c r="B15" s="34"/>
      <c r="C15" s="33"/>
      <c r="D15" s="28" t="s">
        <v>18</v>
      </c>
      <c r="E15" s="33"/>
      <c r="F15" s="26" t="s">
        <v>1</v>
      </c>
      <c r="G15" s="33"/>
      <c r="H15" s="33"/>
      <c r="I15" s="103" t="s">
        <v>19</v>
      </c>
      <c r="J15" s="26" t="s">
        <v>1</v>
      </c>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20</v>
      </c>
      <c r="E16" s="33"/>
      <c r="F16" s="26" t="s">
        <v>21</v>
      </c>
      <c r="G16" s="33"/>
      <c r="H16" s="33"/>
      <c r="I16" s="103" t="s">
        <v>22</v>
      </c>
      <c r="J16" s="56" t="str">
        <f>'Rekapitulace stavby'!AN8</f>
        <v>24. 6. 2020</v>
      </c>
      <c r="K16" s="33"/>
      <c r="L16" s="43"/>
      <c r="S16" s="33"/>
      <c r="T16" s="33"/>
      <c r="U16" s="33"/>
      <c r="V16" s="33"/>
      <c r="W16" s="33"/>
      <c r="X16" s="33"/>
      <c r="Y16" s="33"/>
      <c r="Z16" s="33"/>
      <c r="AA16" s="33"/>
      <c r="AB16" s="33"/>
      <c r="AC16" s="33"/>
      <c r="AD16" s="33"/>
      <c r="AE16" s="33"/>
    </row>
    <row r="17" spans="1:31" s="2" customFormat="1" ht="10.9" hidden="1" customHeight="1">
      <c r="A17" s="33"/>
      <c r="B17" s="34"/>
      <c r="C17" s="33"/>
      <c r="D17" s="33"/>
      <c r="E17" s="33"/>
      <c r="F17" s="33"/>
      <c r="G17" s="33"/>
      <c r="H17" s="33"/>
      <c r="I17" s="102"/>
      <c r="J17" s="33"/>
      <c r="K17" s="33"/>
      <c r="L17" s="43"/>
      <c r="S17" s="33"/>
      <c r="T17" s="33"/>
      <c r="U17" s="33"/>
      <c r="V17" s="33"/>
      <c r="W17" s="33"/>
      <c r="X17" s="33"/>
      <c r="Y17" s="33"/>
      <c r="Z17" s="33"/>
      <c r="AA17" s="33"/>
      <c r="AB17" s="33"/>
      <c r="AC17" s="33"/>
      <c r="AD17" s="33"/>
      <c r="AE17" s="33"/>
    </row>
    <row r="18" spans="1:31" s="2" customFormat="1" ht="12" hidden="1" customHeight="1">
      <c r="A18" s="33"/>
      <c r="B18" s="34"/>
      <c r="C18" s="33"/>
      <c r="D18" s="28" t="s">
        <v>24</v>
      </c>
      <c r="E18" s="33"/>
      <c r="F18" s="33"/>
      <c r="G18" s="33"/>
      <c r="H18" s="33"/>
      <c r="I18" s="103" t="s">
        <v>25</v>
      </c>
      <c r="J18" s="26" t="s">
        <v>26</v>
      </c>
      <c r="K18" s="33"/>
      <c r="L18" s="43"/>
      <c r="S18" s="33"/>
      <c r="T18" s="33"/>
      <c r="U18" s="33"/>
      <c r="V18" s="33"/>
      <c r="W18" s="33"/>
      <c r="X18" s="33"/>
      <c r="Y18" s="33"/>
      <c r="Z18" s="33"/>
      <c r="AA18" s="33"/>
      <c r="AB18" s="33"/>
      <c r="AC18" s="33"/>
      <c r="AD18" s="33"/>
      <c r="AE18" s="33"/>
    </row>
    <row r="19" spans="1:31" s="2" customFormat="1" ht="18" hidden="1" customHeight="1">
      <c r="A19" s="33"/>
      <c r="B19" s="34"/>
      <c r="C19" s="33"/>
      <c r="D19" s="33"/>
      <c r="E19" s="26" t="s">
        <v>27</v>
      </c>
      <c r="F19" s="33"/>
      <c r="G19" s="33"/>
      <c r="H19" s="33"/>
      <c r="I19" s="103" t="s">
        <v>28</v>
      </c>
      <c r="J19" s="26" t="s">
        <v>29</v>
      </c>
      <c r="K19" s="33"/>
      <c r="L19" s="43"/>
      <c r="S19" s="33"/>
      <c r="T19" s="33"/>
      <c r="U19" s="33"/>
      <c r="V19" s="33"/>
      <c r="W19" s="33"/>
      <c r="X19" s="33"/>
      <c r="Y19" s="33"/>
      <c r="Z19" s="33"/>
      <c r="AA19" s="33"/>
      <c r="AB19" s="33"/>
      <c r="AC19" s="33"/>
      <c r="AD19" s="33"/>
      <c r="AE19" s="33"/>
    </row>
    <row r="20" spans="1:31" s="2" customFormat="1" ht="6.95" hidden="1" customHeight="1">
      <c r="A20" s="33"/>
      <c r="B20" s="34"/>
      <c r="C20" s="33"/>
      <c r="D20" s="33"/>
      <c r="E20" s="33"/>
      <c r="F20" s="33"/>
      <c r="G20" s="33"/>
      <c r="H20" s="33"/>
      <c r="I20" s="102"/>
      <c r="J20" s="33"/>
      <c r="K20" s="33"/>
      <c r="L20" s="43"/>
      <c r="S20" s="33"/>
      <c r="T20" s="33"/>
      <c r="U20" s="33"/>
      <c r="V20" s="33"/>
      <c r="W20" s="33"/>
      <c r="X20" s="33"/>
      <c r="Y20" s="33"/>
      <c r="Z20" s="33"/>
      <c r="AA20" s="33"/>
      <c r="AB20" s="33"/>
      <c r="AC20" s="33"/>
      <c r="AD20" s="33"/>
      <c r="AE20" s="33"/>
    </row>
    <row r="21" spans="1:31" s="2" customFormat="1" ht="12" hidden="1" customHeight="1">
      <c r="A21" s="33"/>
      <c r="B21" s="34"/>
      <c r="C21" s="33"/>
      <c r="D21" s="28" t="s">
        <v>30</v>
      </c>
      <c r="E21" s="33"/>
      <c r="F21" s="33"/>
      <c r="G21" s="33"/>
      <c r="H21" s="33"/>
      <c r="I21" s="103" t="s">
        <v>25</v>
      </c>
      <c r="J21" s="29" t="str">
        <f>'Rekapitulace stavby'!AN13</f>
        <v>Vyplň údaj</v>
      </c>
      <c r="K21" s="33"/>
      <c r="L21" s="43"/>
      <c r="S21" s="33"/>
      <c r="T21" s="33"/>
      <c r="U21" s="33"/>
      <c r="V21" s="33"/>
      <c r="W21" s="33"/>
      <c r="X21" s="33"/>
      <c r="Y21" s="33"/>
      <c r="Z21" s="33"/>
      <c r="AA21" s="33"/>
      <c r="AB21" s="33"/>
      <c r="AC21" s="33"/>
      <c r="AD21" s="33"/>
      <c r="AE21" s="33"/>
    </row>
    <row r="22" spans="1:31" s="2" customFormat="1" ht="18" hidden="1" customHeight="1">
      <c r="A22" s="33"/>
      <c r="B22" s="34"/>
      <c r="C22" s="33"/>
      <c r="D22" s="33"/>
      <c r="E22" s="287" t="str">
        <f>'Rekapitulace stavby'!E14</f>
        <v>Vyplň údaj</v>
      </c>
      <c r="F22" s="267"/>
      <c r="G22" s="267"/>
      <c r="H22" s="267"/>
      <c r="I22" s="103" t="s">
        <v>28</v>
      </c>
      <c r="J22" s="29" t="str">
        <f>'Rekapitulace stavby'!AN14</f>
        <v>Vyplň údaj</v>
      </c>
      <c r="K22" s="33"/>
      <c r="L22" s="43"/>
      <c r="S22" s="33"/>
      <c r="T22" s="33"/>
      <c r="U22" s="33"/>
      <c r="V22" s="33"/>
      <c r="W22" s="33"/>
      <c r="X22" s="33"/>
      <c r="Y22" s="33"/>
      <c r="Z22" s="33"/>
      <c r="AA22" s="33"/>
      <c r="AB22" s="33"/>
      <c r="AC22" s="33"/>
      <c r="AD22" s="33"/>
      <c r="AE22" s="33"/>
    </row>
    <row r="23" spans="1:31" s="2" customFormat="1" ht="6.95" hidden="1" customHeight="1">
      <c r="A23" s="33"/>
      <c r="B23" s="34"/>
      <c r="C23" s="33"/>
      <c r="D23" s="33"/>
      <c r="E23" s="33"/>
      <c r="F23" s="33"/>
      <c r="G23" s="33"/>
      <c r="H23" s="33"/>
      <c r="I23" s="102"/>
      <c r="J23" s="33"/>
      <c r="K23" s="33"/>
      <c r="L23" s="43"/>
      <c r="S23" s="33"/>
      <c r="T23" s="33"/>
      <c r="U23" s="33"/>
      <c r="V23" s="33"/>
      <c r="W23" s="33"/>
      <c r="X23" s="33"/>
      <c r="Y23" s="33"/>
      <c r="Z23" s="33"/>
      <c r="AA23" s="33"/>
      <c r="AB23" s="33"/>
      <c r="AC23" s="33"/>
      <c r="AD23" s="33"/>
      <c r="AE23" s="33"/>
    </row>
    <row r="24" spans="1:31" s="2" customFormat="1" ht="12" hidden="1" customHeight="1">
      <c r="A24" s="33"/>
      <c r="B24" s="34"/>
      <c r="C24" s="33"/>
      <c r="D24" s="28" t="s">
        <v>32</v>
      </c>
      <c r="E24" s="33"/>
      <c r="F24" s="33"/>
      <c r="G24" s="33"/>
      <c r="H24" s="33"/>
      <c r="I24" s="103" t="s">
        <v>25</v>
      </c>
      <c r="J24" s="26" t="s">
        <v>33</v>
      </c>
      <c r="K24" s="33"/>
      <c r="L24" s="43"/>
      <c r="S24" s="33"/>
      <c r="T24" s="33"/>
      <c r="U24" s="33"/>
      <c r="V24" s="33"/>
      <c r="W24" s="33"/>
      <c r="X24" s="33"/>
      <c r="Y24" s="33"/>
      <c r="Z24" s="33"/>
      <c r="AA24" s="33"/>
      <c r="AB24" s="33"/>
      <c r="AC24" s="33"/>
      <c r="AD24" s="33"/>
      <c r="AE24" s="33"/>
    </row>
    <row r="25" spans="1:31" s="2" customFormat="1" ht="18" hidden="1" customHeight="1">
      <c r="A25" s="33"/>
      <c r="B25" s="34"/>
      <c r="C25" s="33"/>
      <c r="D25" s="33"/>
      <c r="E25" s="26" t="s">
        <v>34</v>
      </c>
      <c r="F25" s="33"/>
      <c r="G25" s="33"/>
      <c r="H25" s="33"/>
      <c r="I25" s="103" t="s">
        <v>28</v>
      </c>
      <c r="J25" s="26" t="s">
        <v>35</v>
      </c>
      <c r="K25" s="33"/>
      <c r="L25" s="43"/>
      <c r="S25" s="33"/>
      <c r="T25" s="33"/>
      <c r="U25" s="33"/>
      <c r="V25" s="33"/>
      <c r="W25" s="33"/>
      <c r="X25" s="33"/>
      <c r="Y25" s="33"/>
      <c r="Z25" s="33"/>
      <c r="AA25" s="33"/>
      <c r="AB25" s="33"/>
      <c r="AC25" s="33"/>
      <c r="AD25" s="33"/>
      <c r="AE25" s="33"/>
    </row>
    <row r="26" spans="1:31" s="2" customFormat="1" ht="6.95" hidden="1" customHeight="1">
      <c r="A26" s="33"/>
      <c r="B26" s="34"/>
      <c r="C26" s="33"/>
      <c r="D26" s="33"/>
      <c r="E26" s="33"/>
      <c r="F26" s="33"/>
      <c r="G26" s="33"/>
      <c r="H26" s="33"/>
      <c r="I26" s="102"/>
      <c r="J26" s="33"/>
      <c r="K26" s="33"/>
      <c r="L26" s="43"/>
      <c r="S26" s="33"/>
      <c r="T26" s="33"/>
      <c r="U26" s="33"/>
      <c r="V26" s="33"/>
      <c r="W26" s="33"/>
      <c r="X26" s="33"/>
      <c r="Y26" s="33"/>
      <c r="Z26" s="33"/>
      <c r="AA26" s="33"/>
      <c r="AB26" s="33"/>
      <c r="AC26" s="33"/>
      <c r="AD26" s="33"/>
      <c r="AE26" s="33"/>
    </row>
    <row r="27" spans="1:31" s="2" customFormat="1" ht="12" hidden="1" customHeight="1">
      <c r="A27" s="33"/>
      <c r="B27" s="34"/>
      <c r="C27" s="33"/>
      <c r="D27" s="28" t="s">
        <v>37</v>
      </c>
      <c r="E27" s="33"/>
      <c r="F27" s="33"/>
      <c r="G27" s="33"/>
      <c r="H27" s="33"/>
      <c r="I27" s="103" t="s">
        <v>25</v>
      </c>
      <c r="J27" s="26" t="s">
        <v>33</v>
      </c>
      <c r="K27" s="33"/>
      <c r="L27" s="43"/>
      <c r="S27" s="33"/>
      <c r="T27" s="33"/>
      <c r="U27" s="33"/>
      <c r="V27" s="33"/>
      <c r="W27" s="33"/>
      <c r="X27" s="33"/>
      <c r="Y27" s="33"/>
      <c r="Z27" s="33"/>
      <c r="AA27" s="33"/>
      <c r="AB27" s="33"/>
      <c r="AC27" s="33"/>
      <c r="AD27" s="33"/>
      <c r="AE27" s="33"/>
    </row>
    <row r="28" spans="1:31" s="2" customFormat="1" ht="18" hidden="1" customHeight="1">
      <c r="A28" s="33"/>
      <c r="B28" s="34"/>
      <c r="C28" s="33"/>
      <c r="D28" s="33"/>
      <c r="E28" s="26" t="s">
        <v>34</v>
      </c>
      <c r="F28" s="33"/>
      <c r="G28" s="33"/>
      <c r="H28" s="33"/>
      <c r="I28" s="103" t="s">
        <v>28</v>
      </c>
      <c r="J28" s="26" t="s">
        <v>35</v>
      </c>
      <c r="K28" s="33"/>
      <c r="L28" s="43"/>
      <c r="S28" s="33"/>
      <c r="T28" s="33"/>
      <c r="U28" s="33"/>
      <c r="V28" s="33"/>
      <c r="W28" s="33"/>
      <c r="X28" s="33"/>
      <c r="Y28" s="33"/>
      <c r="Z28" s="33"/>
      <c r="AA28" s="33"/>
      <c r="AB28" s="33"/>
      <c r="AC28" s="33"/>
      <c r="AD28" s="33"/>
      <c r="AE28" s="33"/>
    </row>
    <row r="29" spans="1:31" s="2" customFormat="1" ht="6.95" hidden="1" customHeight="1">
      <c r="A29" s="33"/>
      <c r="B29" s="34"/>
      <c r="C29" s="33"/>
      <c r="D29" s="33"/>
      <c r="E29" s="33"/>
      <c r="F29" s="33"/>
      <c r="G29" s="33"/>
      <c r="H29" s="33"/>
      <c r="I29" s="102"/>
      <c r="J29" s="33"/>
      <c r="K29" s="33"/>
      <c r="L29" s="43"/>
      <c r="S29" s="33"/>
      <c r="T29" s="33"/>
      <c r="U29" s="33"/>
      <c r="V29" s="33"/>
      <c r="W29" s="33"/>
      <c r="X29" s="33"/>
      <c r="Y29" s="33"/>
      <c r="Z29" s="33"/>
      <c r="AA29" s="33"/>
      <c r="AB29" s="33"/>
      <c r="AC29" s="33"/>
      <c r="AD29" s="33"/>
      <c r="AE29" s="33"/>
    </row>
    <row r="30" spans="1:31" s="2" customFormat="1" ht="12" hidden="1" customHeight="1">
      <c r="A30" s="33"/>
      <c r="B30" s="34"/>
      <c r="C30" s="33"/>
      <c r="D30" s="28" t="s">
        <v>38</v>
      </c>
      <c r="E30" s="33"/>
      <c r="F30" s="33"/>
      <c r="G30" s="33"/>
      <c r="H30" s="33"/>
      <c r="I30" s="102"/>
      <c r="J30" s="33"/>
      <c r="K30" s="33"/>
      <c r="L30" s="43"/>
      <c r="S30" s="33"/>
      <c r="T30" s="33"/>
      <c r="U30" s="33"/>
      <c r="V30" s="33"/>
      <c r="W30" s="33"/>
      <c r="X30" s="33"/>
      <c r="Y30" s="33"/>
      <c r="Z30" s="33"/>
      <c r="AA30" s="33"/>
      <c r="AB30" s="33"/>
      <c r="AC30" s="33"/>
      <c r="AD30" s="33"/>
      <c r="AE30" s="33"/>
    </row>
    <row r="31" spans="1:31" s="8" customFormat="1" ht="16.5" hidden="1" customHeight="1">
      <c r="A31" s="104"/>
      <c r="B31" s="105"/>
      <c r="C31" s="104"/>
      <c r="D31" s="104"/>
      <c r="E31" s="272" t="s">
        <v>1</v>
      </c>
      <c r="F31" s="272"/>
      <c r="G31" s="272"/>
      <c r="H31" s="272"/>
      <c r="I31" s="106"/>
      <c r="J31" s="104"/>
      <c r="K31" s="104"/>
      <c r="L31" s="107"/>
      <c r="S31" s="104"/>
      <c r="T31" s="104"/>
      <c r="U31" s="104"/>
      <c r="V31" s="104"/>
      <c r="W31" s="104"/>
      <c r="X31" s="104"/>
      <c r="Y31" s="104"/>
      <c r="Z31" s="104"/>
      <c r="AA31" s="104"/>
      <c r="AB31" s="104"/>
      <c r="AC31" s="104"/>
      <c r="AD31" s="104"/>
      <c r="AE31" s="104"/>
    </row>
    <row r="32" spans="1:31" s="2" customFormat="1" ht="6.95" hidden="1" customHeight="1">
      <c r="A32" s="33"/>
      <c r="B32" s="34"/>
      <c r="C32" s="33"/>
      <c r="D32" s="33"/>
      <c r="E32" s="33"/>
      <c r="F32" s="33"/>
      <c r="G32" s="33"/>
      <c r="H32" s="33"/>
      <c r="I32" s="102"/>
      <c r="J32" s="33"/>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25.35" hidden="1" customHeight="1">
      <c r="A34" s="33"/>
      <c r="B34" s="34"/>
      <c r="C34" s="33"/>
      <c r="D34" s="109" t="s">
        <v>39</v>
      </c>
      <c r="E34" s="33"/>
      <c r="F34" s="33"/>
      <c r="G34" s="33"/>
      <c r="H34" s="33"/>
      <c r="I34" s="102"/>
      <c r="J34" s="72">
        <f>ROUND(J137, 2)</f>
        <v>0</v>
      </c>
      <c r="K34" s="33"/>
      <c r="L34" s="43"/>
      <c r="S34" s="33"/>
      <c r="T34" s="33"/>
      <c r="U34" s="33"/>
      <c r="V34" s="33"/>
      <c r="W34" s="33"/>
      <c r="X34" s="33"/>
      <c r="Y34" s="33"/>
      <c r="Z34" s="33"/>
      <c r="AA34" s="33"/>
      <c r="AB34" s="33"/>
      <c r="AC34" s="33"/>
      <c r="AD34" s="33"/>
      <c r="AE34" s="33"/>
    </row>
    <row r="35" spans="1:31" s="2" customFormat="1" ht="6.95" hidden="1" customHeight="1">
      <c r="A35" s="33"/>
      <c r="B35" s="34"/>
      <c r="C35" s="33"/>
      <c r="D35" s="67"/>
      <c r="E35" s="67"/>
      <c r="F35" s="67"/>
      <c r="G35" s="67"/>
      <c r="H35" s="67"/>
      <c r="I35" s="108"/>
      <c r="J35" s="67"/>
      <c r="K35" s="67"/>
      <c r="L35" s="43"/>
      <c r="S35" s="33"/>
      <c r="T35" s="33"/>
      <c r="U35" s="33"/>
      <c r="V35" s="33"/>
      <c r="W35" s="33"/>
      <c r="X35" s="33"/>
      <c r="Y35" s="33"/>
      <c r="Z35" s="33"/>
      <c r="AA35" s="33"/>
      <c r="AB35" s="33"/>
      <c r="AC35" s="33"/>
      <c r="AD35" s="33"/>
      <c r="AE35" s="33"/>
    </row>
    <row r="36" spans="1:31" s="2" customFormat="1" ht="14.45" hidden="1" customHeight="1">
      <c r="A36" s="33"/>
      <c r="B36" s="34"/>
      <c r="C36" s="33"/>
      <c r="D36" s="33"/>
      <c r="E36" s="33"/>
      <c r="F36" s="37" t="s">
        <v>41</v>
      </c>
      <c r="G36" s="33"/>
      <c r="H36" s="33"/>
      <c r="I36" s="110" t="s">
        <v>40</v>
      </c>
      <c r="J36" s="37" t="s">
        <v>42</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111" t="s">
        <v>43</v>
      </c>
      <c r="E37" s="28" t="s">
        <v>44</v>
      </c>
      <c r="F37" s="112">
        <f>ROUND((SUM(BE137:BE264)),  2)</f>
        <v>0</v>
      </c>
      <c r="G37" s="33"/>
      <c r="H37" s="33"/>
      <c r="I37" s="113">
        <v>0.21</v>
      </c>
      <c r="J37" s="112">
        <f>ROUND(((SUM(BE137:BE264))*I37),  2)</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45</v>
      </c>
      <c r="F38" s="112">
        <f>ROUND((SUM(BF137:BF264)),  2)</f>
        <v>0</v>
      </c>
      <c r="G38" s="33"/>
      <c r="H38" s="33"/>
      <c r="I38" s="113">
        <v>0.15</v>
      </c>
      <c r="J38" s="112">
        <f>ROUND(((SUM(BF137:BF264))*I38),  2)</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46</v>
      </c>
      <c r="F39" s="112">
        <f>ROUND((SUM(BG137:BG264)),  2)</f>
        <v>0</v>
      </c>
      <c r="G39" s="33"/>
      <c r="H39" s="33"/>
      <c r="I39" s="113">
        <v>0.21</v>
      </c>
      <c r="J39" s="112">
        <f>0</f>
        <v>0</v>
      </c>
      <c r="K39" s="33"/>
      <c r="L39" s="43"/>
      <c r="S39" s="33"/>
      <c r="T39" s="33"/>
      <c r="U39" s="33"/>
      <c r="V39" s="33"/>
      <c r="W39" s="33"/>
      <c r="X39" s="33"/>
      <c r="Y39" s="33"/>
      <c r="Z39" s="33"/>
      <c r="AA39" s="33"/>
      <c r="AB39" s="33"/>
      <c r="AC39" s="33"/>
      <c r="AD39" s="33"/>
      <c r="AE39" s="33"/>
    </row>
    <row r="40" spans="1:31" s="2" customFormat="1" ht="14.45" hidden="1" customHeight="1">
      <c r="A40" s="33"/>
      <c r="B40" s="34"/>
      <c r="C40" s="33"/>
      <c r="D40" s="33"/>
      <c r="E40" s="28" t="s">
        <v>47</v>
      </c>
      <c r="F40" s="112">
        <f>ROUND((SUM(BH137:BH264)),  2)</f>
        <v>0</v>
      </c>
      <c r="G40" s="33"/>
      <c r="H40" s="33"/>
      <c r="I40" s="113">
        <v>0.15</v>
      </c>
      <c r="J40" s="112">
        <f>0</f>
        <v>0</v>
      </c>
      <c r="K40" s="33"/>
      <c r="L40" s="43"/>
      <c r="S40" s="33"/>
      <c r="T40" s="33"/>
      <c r="U40" s="33"/>
      <c r="V40" s="33"/>
      <c r="W40" s="33"/>
      <c r="X40" s="33"/>
      <c r="Y40" s="33"/>
      <c r="Z40" s="33"/>
      <c r="AA40" s="33"/>
      <c r="AB40" s="33"/>
      <c r="AC40" s="33"/>
      <c r="AD40" s="33"/>
      <c r="AE40" s="33"/>
    </row>
    <row r="41" spans="1:31" s="2" customFormat="1" ht="14.45" hidden="1" customHeight="1">
      <c r="A41" s="33"/>
      <c r="B41" s="34"/>
      <c r="C41" s="33"/>
      <c r="D41" s="33"/>
      <c r="E41" s="28" t="s">
        <v>48</v>
      </c>
      <c r="F41" s="112">
        <f>ROUND((SUM(BI137:BI264)),  2)</f>
        <v>0</v>
      </c>
      <c r="G41" s="33"/>
      <c r="H41" s="33"/>
      <c r="I41" s="113">
        <v>0</v>
      </c>
      <c r="J41" s="112">
        <f>0</f>
        <v>0</v>
      </c>
      <c r="K41" s="33"/>
      <c r="L41" s="43"/>
      <c r="S41" s="33"/>
      <c r="T41" s="33"/>
      <c r="U41" s="33"/>
      <c r="V41" s="33"/>
      <c r="W41" s="33"/>
      <c r="X41" s="33"/>
      <c r="Y41" s="33"/>
      <c r="Z41" s="33"/>
      <c r="AA41" s="33"/>
      <c r="AB41" s="33"/>
      <c r="AC41" s="33"/>
      <c r="AD41" s="33"/>
      <c r="AE41" s="33"/>
    </row>
    <row r="42" spans="1:31" s="2" customFormat="1" ht="6.9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2" customFormat="1" ht="25.35" hidden="1" customHeight="1">
      <c r="A43" s="33"/>
      <c r="B43" s="34"/>
      <c r="C43" s="114"/>
      <c r="D43" s="115" t="s">
        <v>49</v>
      </c>
      <c r="E43" s="61"/>
      <c r="F43" s="61"/>
      <c r="G43" s="116" t="s">
        <v>50</v>
      </c>
      <c r="H43" s="117" t="s">
        <v>51</v>
      </c>
      <c r="I43" s="118"/>
      <c r="J43" s="119">
        <f>SUM(J34:J41)</f>
        <v>0</v>
      </c>
      <c r="K43" s="120"/>
      <c r="L43" s="43"/>
      <c r="S43" s="33"/>
      <c r="T43" s="33"/>
      <c r="U43" s="33"/>
      <c r="V43" s="33"/>
      <c r="W43" s="33"/>
      <c r="X43" s="33"/>
      <c r="Y43" s="33"/>
      <c r="Z43" s="33"/>
      <c r="AA43" s="33"/>
      <c r="AB43" s="33"/>
      <c r="AC43" s="33"/>
      <c r="AD43" s="33"/>
      <c r="AE43" s="33"/>
    </row>
    <row r="44" spans="1:31" s="2" customFormat="1" ht="14.45" hidden="1" customHeight="1">
      <c r="A44" s="33"/>
      <c r="B44" s="34"/>
      <c r="C44" s="33"/>
      <c r="D44" s="33"/>
      <c r="E44" s="33"/>
      <c r="F44" s="33"/>
      <c r="G44" s="33"/>
      <c r="H44" s="33"/>
      <c r="I44" s="102"/>
      <c r="J44" s="33"/>
      <c r="K44" s="33"/>
      <c r="L44" s="43"/>
      <c r="S44" s="33"/>
      <c r="T44" s="33"/>
      <c r="U44" s="33"/>
      <c r="V44" s="33"/>
      <c r="W44" s="33"/>
      <c r="X44" s="33"/>
      <c r="Y44" s="33"/>
      <c r="Z44" s="33"/>
      <c r="AA44" s="33"/>
      <c r="AB44" s="33"/>
      <c r="AC44" s="33"/>
      <c r="AD44" s="33"/>
      <c r="AE44" s="33"/>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1" customFormat="1" ht="16.5" hidden="1" customHeight="1">
      <c r="B87" s="21"/>
      <c r="E87" s="284" t="s">
        <v>158</v>
      </c>
      <c r="F87" s="268"/>
      <c r="G87" s="268"/>
      <c r="H87" s="268"/>
      <c r="I87" s="99"/>
      <c r="L87" s="21"/>
    </row>
    <row r="88" spans="1:31" s="1" customFormat="1" ht="12" hidden="1" customHeight="1">
      <c r="B88" s="21"/>
      <c r="C88" s="28" t="s">
        <v>159</v>
      </c>
      <c r="I88" s="99"/>
      <c r="L88" s="21"/>
    </row>
    <row r="89" spans="1:31" s="2" customFormat="1" ht="16.5" hidden="1" customHeight="1">
      <c r="A89" s="33"/>
      <c r="B89" s="34"/>
      <c r="C89" s="33"/>
      <c r="D89" s="33"/>
      <c r="E89" s="288" t="s">
        <v>908</v>
      </c>
      <c r="F89" s="286"/>
      <c r="G89" s="286"/>
      <c r="H89" s="286"/>
      <c r="I89" s="102"/>
      <c r="J89" s="33"/>
      <c r="K89" s="33"/>
      <c r="L89" s="43"/>
      <c r="S89" s="33"/>
      <c r="T89" s="33"/>
      <c r="U89" s="33"/>
      <c r="V89" s="33"/>
      <c r="W89" s="33"/>
      <c r="X89" s="33"/>
      <c r="Y89" s="33"/>
      <c r="Z89" s="33"/>
      <c r="AA89" s="33"/>
      <c r="AB89" s="33"/>
      <c r="AC89" s="33"/>
      <c r="AD89" s="33"/>
      <c r="AE89" s="33"/>
    </row>
    <row r="90" spans="1:31" s="2" customFormat="1" ht="12" hidden="1" customHeight="1">
      <c r="A90" s="33"/>
      <c r="B90" s="34"/>
      <c r="C90" s="28" t="s">
        <v>909</v>
      </c>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6.5" hidden="1" customHeight="1">
      <c r="A91" s="33"/>
      <c r="B91" s="34"/>
      <c r="C91" s="33"/>
      <c r="D91" s="33"/>
      <c r="E91" s="240" t="str">
        <f>E13</f>
        <v>SO 01.03.05 - Most v km 81,175</v>
      </c>
      <c r="F91" s="286"/>
      <c r="G91" s="286"/>
      <c r="H91" s="286"/>
      <c r="I91" s="102"/>
      <c r="J91" s="33"/>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2" hidden="1" customHeight="1">
      <c r="A93" s="33"/>
      <c r="B93" s="34"/>
      <c r="C93" s="28" t="s">
        <v>20</v>
      </c>
      <c r="D93" s="33"/>
      <c r="E93" s="33"/>
      <c r="F93" s="26" t="str">
        <f>F16</f>
        <v>Nedvědice - Tišnov</v>
      </c>
      <c r="G93" s="33"/>
      <c r="H93" s="33"/>
      <c r="I93" s="103" t="s">
        <v>22</v>
      </c>
      <c r="J93" s="56" t="str">
        <f>IF(J16="","",J16)</f>
        <v>24. 6. 2020</v>
      </c>
      <c r="K93" s="33"/>
      <c r="L93" s="43"/>
      <c r="S93" s="33"/>
      <c r="T93" s="33"/>
      <c r="U93" s="33"/>
      <c r="V93" s="33"/>
      <c r="W93" s="33"/>
      <c r="X93" s="33"/>
      <c r="Y93" s="33"/>
      <c r="Z93" s="33"/>
      <c r="AA93" s="33"/>
      <c r="AB93" s="33"/>
      <c r="AC93" s="33"/>
      <c r="AD93" s="33"/>
      <c r="AE93" s="33"/>
    </row>
    <row r="94" spans="1:31" s="2" customFormat="1" ht="6.95" hidden="1" customHeight="1">
      <c r="A94" s="33"/>
      <c r="B94" s="34"/>
      <c r="C94" s="33"/>
      <c r="D94" s="33"/>
      <c r="E94" s="33"/>
      <c r="F94" s="33"/>
      <c r="G94" s="33"/>
      <c r="H94" s="33"/>
      <c r="I94" s="102"/>
      <c r="J94" s="33"/>
      <c r="K94" s="33"/>
      <c r="L94" s="43"/>
      <c r="S94" s="33"/>
      <c r="T94" s="33"/>
      <c r="U94" s="33"/>
      <c r="V94" s="33"/>
      <c r="W94" s="33"/>
      <c r="X94" s="33"/>
      <c r="Y94" s="33"/>
      <c r="Z94" s="33"/>
      <c r="AA94" s="33"/>
      <c r="AB94" s="33"/>
      <c r="AC94" s="33"/>
      <c r="AD94" s="33"/>
      <c r="AE94" s="33"/>
    </row>
    <row r="95" spans="1:31" s="2" customFormat="1" ht="25.7" hidden="1" customHeight="1">
      <c r="A95" s="33"/>
      <c r="B95" s="34"/>
      <c r="C95" s="28" t="s">
        <v>24</v>
      </c>
      <c r="D95" s="33"/>
      <c r="E95" s="33"/>
      <c r="F95" s="26" t="str">
        <f>E19</f>
        <v>Správa železnic, státní organizace</v>
      </c>
      <c r="G95" s="33"/>
      <c r="H95" s="33"/>
      <c r="I95" s="103" t="s">
        <v>32</v>
      </c>
      <c r="J95" s="31" t="str">
        <f>E25</f>
        <v>DMC Havlíčkův Brod, s.r.o.</v>
      </c>
      <c r="K95" s="33"/>
      <c r="L95" s="43"/>
      <c r="S95" s="33"/>
      <c r="T95" s="33"/>
      <c r="U95" s="33"/>
      <c r="V95" s="33"/>
      <c r="W95" s="33"/>
      <c r="X95" s="33"/>
      <c r="Y95" s="33"/>
      <c r="Z95" s="33"/>
      <c r="AA95" s="33"/>
      <c r="AB95" s="33"/>
      <c r="AC95" s="33"/>
      <c r="AD95" s="33"/>
      <c r="AE95" s="33"/>
    </row>
    <row r="96" spans="1:31" s="2" customFormat="1" ht="25.7" hidden="1" customHeight="1">
      <c r="A96" s="33"/>
      <c r="B96" s="34"/>
      <c r="C96" s="28" t="s">
        <v>30</v>
      </c>
      <c r="D96" s="33"/>
      <c r="E96" s="33"/>
      <c r="F96" s="26" t="str">
        <f>IF(E22="","",E22)</f>
        <v>Vyplň údaj</v>
      </c>
      <c r="G96" s="33"/>
      <c r="H96" s="33"/>
      <c r="I96" s="103" t="s">
        <v>37</v>
      </c>
      <c r="J96" s="31" t="str">
        <f>E28</f>
        <v>DMC Havlíčkův Brod, s.r.o.</v>
      </c>
      <c r="K96" s="33"/>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9.25" hidden="1" customHeight="1">
      <c r="A98" s="33"/>
      <c r="B98" s="34"/>
      <c r="C98" s="128" t="s">
        <v>162</v>
      </c>
      <c r="D98" s="114"/>
      <c r="E98" s="114"/>
      <c r="F98" s="114"/>
      <c r="G98" s="114"/>
      <c r="H98" s="114"/>
      <c r="I98" s="129"/>
      <c r="J98" s="130" t="s">
        <v>163</v>
      </c>
      <c r="K98" s="114"/>
      <c r="L98" s="43"/>
      <c r="S98" s="33"/>
      <c r="T98" s="33"/>
      <c r="U98" s="33"/>
      <c r="V98" s="33"/>
      <c r="W98" s="33"/>
      <c r="X98" s="33"/>
      <c r="Y98" s="33"/>
      <c r="Z98" s="33"/>
      <c r="AA98" s="33"/>
      <c r="AB98" s="33"/>
      <c r="AC98" s="33"/>
      <c r="AD98" s="33"/>
      <c r="AE98" s="33"/>
    </row>
    <row r="99" spans="1:47" s="2" customFormat="1" ht="10.35" hidden="1" customHeight="1">
      <c r="A99" s="33"/>
      <c r="B99" s="34"/>
      <c r="C99" s="33"/>
      <c r="D99" s="33"/>
      <c r="E99" s="33"/>
      <c r="F99" s="33"/>
      <c r="G99" s="33"/>
      <c r="H99" s="33"/>
      <c r="I99" s="102"/>
      <c r="J99" s="33"/>
      <c r="K99" s="33"/>
      <c r="L99" s="43"/>
      <c r="S99" s="33"/>
      <c r="T99" s="33"/>
      <c r="U99" s="33"/>
      <c r="V99" s="33"/>
      <c r="W99" s="33"/>
      <c r="X99" s="33"/>
      <c r="Y99" s="33"/>
      <c r="Z99" s="33"/>
      <c r="AA99" s="33"/>
      <c r="AB99" s="33"/>
      <c r="AC99" s="33"/>
      <c r="AD99" s="33"/>
      <c r="AE99" s="33"/>
    </row>
    <row r="100" spans="1:47" s="2" customFormat="1" ht="22.9" hidden="1" customHeight="1">
      <c r="A100" s="33"/>
      <c r="B100" s="34"/>
      <c r="C100" s="131" t="s">
        <v>164</v>
      </c>
      <c r="D100" s="33"/>
      <c r="E100" s="33"/>
      <c r="F100" s="33"/>
      <c r="G100" s="33"/>
      <c r="H100" s="33"/>
      <c r="I100" s="102"/>
      <c r="J100" s="72">
        <f>J137</f>
        <v>0</v>
      </c>
      <c r="K100" s="33"/>
      <c r="L100" s="43"/>
      <c r="S100" s="33"/>
      <c r="T100" s="33"/>
      <c r="U100" s="33"/>
      <c r="V100" s="33"/>
      <c r="W100" s="33"/>
      <c r="X100" s="33"/>
      <c r="Y100" s="33"/>
      <c r="Z100" s="33"/>
      <c r="AA100" s="33"/>
      <c r="AB100" s="33"/>
      <c r="AC100" s="33"/>
      <c r="AD100" s="33"/>
      <c r="AE100" s="33"/>
      <c r="AU100" s="18" t="s">
        <v>165</v>
      </c>
    </row>
    <row r="101" spans="1:47" s="9" customFormat="1" ht="24.95" hidden="1" customHeight="1">
      <c r="B101" s="132"/>
      <c r="D101" s="133" t="s">
        <v>166</v>
      </c>
      <c r="E101" s="134"/>
      <c r="F101" s="134"/>
      <c r="G101" s="134"/>
      <c r="H101" s="134"/>
      <c r="I101" s="135"/>
      <c r="J101" s="136">
        <f>J138</f>
        <v>0</v>
      </c>
      <c r="L101" s="132"/>
    </row>
    <row r="102" spans="1:47" s="10" customFormat="1" ht="19.899999999999999" hidden="1" customHeight="1">
      <c r="B102" s="137"/>
      <c r="D102" s="138" t="s">
        <v>1110</v>
      </c>
      <c r="E102" s="139"/>
      <c r="F102" s="139"/>
      <c r="G102" s="139"/>
      <c r="H102" s="139"/>
      <c r="I102" s="140"/>
      <c r="J102" s="141">
        <f>J139</f>
        <v>0</v>
      </c>
      <c r="L102" s="137"/>
    </row>
    <row r="103" spans="1:47" s="10" customFormat="1" ht="19.899999999999999" hidden="1" customHeight="1">
      <c r="B103" s="137"/>
      <c r="D103" s="138" t="s">
        <v>913</v>
      </c>
      <c r="E103" s="139"/>
      <c r="F103" s="139"/>
      <c r="G103" s="139"/>
      <c r="H103" s="139"/>
      <c r="I103" s="140"/>
      <c r="J103" s="141">
        <f>J142</f>
        <v>0</v>
      </c>
      <c r="L103" s="137"/>
    </row>
    <row r="104" spans="1:47" s="10" customFormat="1" ht="19.899999999999999" hidden="1" customHeight="1">
      <c r="B104" s="137"/>
      <c r="D104" s="138" t="s">
        <v>167</v>
      </c>
      <c r="E104" s="139"/>
      <c r="F104" s="139"/>
      <c r="G104" s="139"/>
      <c r="H104" s="139"/>
      <c r="I104" s="140"/>
      <c r="J104" s="141">
        <f>J181</f>
        <v>0</v>
      </c>
      <c r="L104" s="137"/>
    </row>
    <row r="105" spans="1:47" s="10" customFormat="1" ht="19.899999999999999" hidden="1" customHeight="1">
      <c r="B105" s="137"/>
      <c r="D105" s="138" t="s">
        <v>914</v>
      </c>
      <c r="E105" s="139"/>
      <c r="F105" s="139"/>
      <c r="G105" s="139"/>
      <c r="H105" s="139"/>
      <c r="I105" s="140"/>
      <c r="J105" s="141">
        <f>J208</f>
        <v>0</v>
      </c>
      <c r="L105" s="137"/>
    </row>
    <row r="106" spans="1:47" s="10" customFormat="1" ht="19.899999999999999" hidden="1" customHeight="1">
      <c r="B106" s="137"/>
      <c r="D106" s="138" t="s">
        <v>915</v>
      </c>
      <c r="E106" s="139"/>
      <c r="F106" s="139"/>
      <c r="G106" s="139"/>
      <c r="H106" s="139"/>
      <c r="I106" s="140"/>
      <c r="J106" s="141">
        <f>J223</f>
        <v>0</v>
      </c>
      <c r="L106" s="137"/>
    </row>
    <row r="107" spans="1:47" s="10" customFormat="1" ht="19.899999999999999" hidden="1" customHeight="1">
      <c r="B107" s="137"/>
      <c r="D107" s="138" t="s">
        <v>916</v>
      </c>
      <c r="E107" s="139"/>
      <c r="F107" s="139"/>
      <c r="G107" s="139"/>
      <c r="H107" s="139"/>
      <c r="I107" s="140"/>
      <c r="J107" s="141">
        <f>J237</f>
        <v>0</v>
      </c>
      <c r="L107" s="137"/>
    </row>
    <row r="108" spans="1:47" s="10" customFormat="1" ht="19.899999999999999" hidden="1" customHeight="1">
      <c r="B108" s="137"/>
      <c r="D108" s="138" t="s">
        <v>917</v>
      </c>
      <c r="E108" s="139"/>
      <c r="F108" s="139"/>
      <c r="G108" s="139"/>
      <c r="H108" s="139"/>
      <c r="I108" s="140"/>
      <c r="J108" s="141">
        <f>J244</f>
        <v>0</v>
      </c>
      <c r="L108" s="137"/>
    </row>
    <row r="109" spans="1:47" s="9" customFormat="1" ht="24.95" hidden="1" customHeight="1">
      <c r="B109" s="132"/>
      <c r="D109" s="133" t="s">
        <v>918</v>
      </c>
      <c r="E109" s="134"/>
      <c r="F109" s="134"/>
      <c r="G109" s="134"/>
      <c r="H109" s="134"/>
      <c r="I109" s="135"/>
      <c r="J109" s="136">
        <f>J246</f>
        <v>0</v>
      </c>
      <c r="L109" s="132"/>
    </row>
    <row r="110" spans="1:47" s="10" customFormat="1" ht="19.899999999999999" hidden="1" customHeight="1">
      <c r="B110" s="137"/>
      <c r="D110" s="138" t="s">
        <v>919</v>
      </c>
      <c r="E110" s="139"/>
      <c r="F110" s="139"/>
      <c r="G110" s="139"/>
      <c r="H110" s="139"/>
      <c r="I110" s="140"/>
      <c r="J110" s="141">
        <f>J247</f>
        <v>0</v>
      </c>
      <c r="L110" s="137"/>
    </row>
    <row r="111" spans="1:47" s="9" customFormat="1" ht="24.95" hidden="1" customHeight="1">
      <c r="B111" s="132"/>
      <c r="D111" s="133" t="s">
        <v>674</v>
      </c>
      <c r="E111" s="134"/>
      <c r="F111" s="134"/>
      <c r="G111" s="134"/>
      <c r="H111" s="134"/>
      <c r="I111" s="135"/>
      <c r="J111" s="136">
        <f>J258</f>
        <v>0</v>
      </c>
      <c r="L111" s="132"/>
    </row>
    <row r="112" spans="1:47" s="10" customFormat="1" ht="19.899999999999999" hidden="1" customHeight="1">
      <c r="B112" s="137"/>
      <c r="D112" s="138" t="s">
        <v>920</v>
      </c>
      <c r="E112" s="139"/>
      <c r="F112" s="139"/>
      <c r="G112" s="139"/>
      <c r="H112" s="139"/>
      <c r="I112" s="140"/>
      <c r="J112" s="141">
        <f>J259</f>
        <v>0</v>
      </c>
      <c r="L112" s="137"/>
    </row>
    <row r="113" spans="1:31" s="10" customFormat="1" ht="19.899999999999999" hidden="1" customHeight="1">
      <c r="B113" s="137"/>
      <c r="D113" s="138" t="s">
        <v>921</v>
      </c>
      <c r="E113" s="139"/>
      <c r="F113" s="139"/>
      <c r="G113" s="139"/>
      <c r="H113" s="139"/>
      <c r="I113" s="140"/>
      <c r="J113" s="141">
        <f>J263</f>
        <v>0</v>
      </c>
      <c r="L113" s="137"/>
    </row>
    <row r="114" spans="1:31" s="2" customFormat="1" ht="21.75" hidden="1" customHeight="1">
      <c r="A114" s="33"/>
      <c r="B114" s="34"/>
      <c r="C114" s="33"/>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26"/>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27"/>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169</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84" t="str">
        <f>E7</f>
        <v>Oprava trati v úseku Nedvědice - Tišnov - bez materuálu SŽ</v>
      </c>
      <c r="F123" s="285"/>
      <c r="G123" s="285"/>
      <c r="H123" s="285"/>
      <c r="I123" s="102"/>
      <c r="J123" s="33"/>
      <c r="K123" s="33"/>
      <c r="L123" s="43"/>
      <c r="S123" s="33"/>
      <c r="T123" s="33"/>
      <c r="U123" s="33"/>
      <c r="V123" s="33"/>
      <c r="W123" s="33"/>
      <c r="X123" s="33"/>
      <c r="Y123" s="33"/>
      <c r="Z123" s="33"/>
      <c r="AA123" s="33"/>
      <c r="AB123" s="33"/>
      <c r="AC123" s="33"/>
      <c r="AD123" s="33"/>
      <c r="AE123" s="33"/>
    </row>
    <row r="124" spans="1:31" s="1" customFormat="1" ht="12" customHeight="1">
      <c r="B124" s="21"/>
      <c r="C124" s="28" t="s">
        <v>157</v>
      </c>
      <c r="I124" s="99"/>
      <c r="L124" s="21"/>
    </row>
    <row r="125" spans="1:31" s="1" customFormat="1" ht="16.5" customHeight="1">
      <c r="B125" s="21"/>
      <c r="E125" s="284" t="s">
        <v>158</v>
      </c>
      <c r="F125" s="268"/>
      <c r="G125" s="268"/>
      <c r="H125" s="268"/>
      <c r="I125" s="99"/>
      <c r="L125" s="21"/>
    </row>
    <row r="126" spans="1:31" s="1" customFormat="1" ht="12" customHeight="1">
      <c r="B126" s="21"/>
      <c r="C126" s="28" t="s">
        <v>159</v>
      </c>
      <c r="I126" s="99"/>
      <c r="L126" s="21"/>
    </row>
    <row r="127" spans="1:31" s="2" customFormat="1" ht="16.5" customHeight="1">
      <c r="A127" s="33"/>
      <c r="B127" s="34"/>
      <c r="C127" s="33"/>
      <c r="D127" s="33"/>
      <c r="E127" s="288" t="s">
        <v>908</v>
      </c>
      <c r="F127" s="286"/>
      <c r="G127" s="286"/>
      <c r="H127" s="286"/>
      <c r="I127" s="102"/>
      <c r="J127" s="33"/>
      <c r="K127" s="33"/>
      <c r="L127" s="43"/>
      <c r="S127" s="33"/>
      <c r="T127" s="33"/>
      <c r="U127" s="33"/>
      <c r="V127" s="33"/>
      <c r="W127" s="33"/>
      <c r="X127" s="33"/>
      <c r="Y127" s="33"/>
      <c r="Z127" s="33"/>
      <c r="AA127" s="33"/>
      <c r="AB127" s="33"/>
      <c r="AC127" s="33"/>
      <c r="AD127" s="33"/>
      <c r="AE127" s="33"/>
    </row>
    <row r="128" spans="1:31" s="2" customFormat="1" ht="12" customHeight="1">
      <c r="A128" s="33"/>
      <c r="B128" s="34"/>
      <c r="C128" s="28" t="s">
        <v>909</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6.5" customHeight="1">
      <c r="A129" s="33"/>
      <c r="B129" s="34"/>
      <c r="C129" s="33"/>
      <c r="D129" s="33"/>
      <c r="E129" s="240" t="str">
        <f>E13</f>
        <v>SO 01.03.05 - Most v km 81,175</v>
      </c>
      <c r="F129" s="286"/>
      <c r="G129" s="286"/>
      <c r="H129" s="286"/>
      <c r="I129" s="102"/>
      <c r="J129" s="33"/>
      <c r="K129" s="33"/>
      <c r="L129" s="43"/>
      <c r="S129" s="33"/>
      <c r="T129" s="33"/>
      <c r="U129" s="33"/>
      <c r="V129" s="33"/>
      <c r="W129" s="33"/>
      <c r="X129" s="33"/>
      <c r="Y129" s="33"/>
      <c r="Z129" s="33"/>
      <c r="AA129" s="33"/>
      <c r="AB129" s="33"/>
      <c r="AC129" s="33"/>
      <c r="AD129" s="33"/>
      <c r="AE129" s="33"/>
    </row>
    <row r="130" spans="1:65" s="2" customFormat="1" ht="6.95" customHeight="1">
      <c r="A130" s="33"/>
      <c r="B130" s="34"/>
      <c r="C130" s="33"/>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5" s="2" customFormat="1" ht="12" customHeight="1">
      <c r="A131" s="33"/>
      <c r="B131" s="34"/>
      <c r="C131" s="28" t="s">
        <v>20</v>
      </c>
      <c r="D131" s="33"/>
      <c r="E131" s="33"/>
      <c r="F131" s="26" t="str">
        <f>F16</f>
        <v>Nedvědice - Tišnov</v>
      </c>
      <c r="G131" s="33"/>
      <c r="H131" s="33"/>
      <c r="I131" s="103" t="s">
        <v>22</v>
      </c>
      <c r="J131" s="56" t="str">
        <f>IF(J16="","",J16)</f>
        <v>24. 6. 2020</v>
      </c>
      <c r="K131" s="33"/>
      <c r="L131" s="43"/>
      <c r="S131" s="33"/>
      <c r="T131" s="33"/>
      <c r="U131" s="33"/>
      <c r="V131" s="33"/>
      <c r="W131" s="33"/>
      <c r="X131" s="33"/>
      <c r="Y131" s="33"/>
      <c r="Z131" s="33"/>
      <c r="AA131" s="33"/>
      <c r="AB131" s="33"/>
      <c r="AC131" s="33"/>
      <c r="AD131" s="33"/>
      <c r="AE131" s="33"/>
    </row>
    <row r="132" spans="1:65" s="2" customFormat="1" ht="6.95" customHeight="1">
      <c r="A132" s="33"/>
      <c r="B132" s="34"/>
      <c r="C132" s="33"/>
      <c r="D132" s="33"/>
      <c r="E132" s="33"/>
      <c r="F132" s="33"/>
      <c r="G132" s="33"/>
      <c r="H132" s="33"/>
      <c r="I132" s="102"/>
      <c r="J132" s="33"/>
      <c r="K132" s="33"/>
      <c r="L132" s="43"/>
      <c r="S132" s="33"/>
      <c r="T132" s="33"/>
      <c r="U132" s="33"/>
      <c r="V132" s="33"/>
      <c r="W132" s="33"/>
      <c r="X132" s="33"/>
      <c r="Y132" s="33"/>
      <c r="Z132" s="33"/>
      <c r="AA132" s="33"/>
      <c r="AB132" s="33"/>
      <c r="AC132" s="33"/>
      <c r="AD132" s="33"/>
      <c r="AE132" s="33"/>
    </row>
    <row r="133" spans="1:65" s="2" customFormat="1" ht="25.7" customHeight="1">
      <c r="A133" s="33"/>
      <c r="B133" s="34"/>
      <c r="C133" s="28" t="s">
        <v>24</v>
      </c>
      <c r="D133" s="33"/>
      <c r="E133" s="33"/>
      <c r="F133" s="26" t="str">
        <f>E19</f>
        <v>Správa železnic, státní organizace</v>
      </c>
      <c r="G133" s="33"/>
      <c r="H133" s="33"/>
      <c r="I133" s="103" t="s">
        <v>32</v>
      </c>
      <c r="J133" s="31" t="str">
        <f>E25</f>
        <v>DMC Havlíčkův Brod, s.r.o.</v>
      </c>
      <c r="K133" s="33"/>
      <c r="L133" s="43"/>
      <c r="S133" s="33"/>
      <c r="T133" s="33"/>
      <c r="U133" s="33"/>
      <c r="V133" s="33"/>
      <c r="W133" s="33"/>
      <c r="X133" s="33"/>
      <c r="Y133" s="33"/>
      <c r="Z133" s="33"/>
      <c r="AA133" s="33"/>
      <c r="AB133" s="33"/>
      <c r="AC133" s="33"/>
      <c r="AD133" s="33"/>
      <c r="AE133" s="33"/>
    </row>
    <row r="134" spans="1:65" s="2" customFormat="1" ht="25.7" customHeight="1">
      <c r="A134" s="33"/>
      <c r="B134" s="34"/>
      <c r="C134" s="28" t="s">
        <v>30</v>
      </c>
      <c r="D134" s="33"/>
      <c r="E134" s="33"/>
      <c r="F134" s="26" t="str">
        <f>IF(E22="","",E22)</f>
        <v>Vyplň údaj</v>
      </c>
      <c r="G134" s="33"/>
      <c r="H134" s="33"/>
      <c r="I134" s="103" t="s">
        <v>37</v>
      </c>
      <c r="J134" s="31" t="str">
        <f>E28</f>
        <v>DMC Havlíčkův Brod, s.r.o.</v>
      </c>
      <c r="K134" s="33"/>
      <c r="L134" s="43"/>
      <c r="S134" s="33"/>
      <c r="T134" s="33"/>
      <c r="U134" s="33"/>
      <c r="V134" s="33"/>
      <c r="W134" s="33"/>
      <c r="X134" s="33"/>
      <c r="Y134" s="33"/>
      <c r="Z134" s="33"/>
      <c r="AA134" s="33"/>
      <c r="AB134" s="33"/>
      <c r="AC134" s="33"/>
      <c r="AD134" s="33"/>
      <c r="AE134" s="33"/>
    </row>
    <row r="135" spans="1:65" s="2" customFormat="1" ht="10.35" customHeight="1">
      <c r="A135" s="33"/>
      <c r="B135" s="34"/>
      <c r="C135" s="33"/>
      <c r="D135" s="33"/>
      <c r="E135" s="33"/>
      <c r="F135" s="33"/>
      <c r="G135" s="33"/>
      <c r="H135" s="33"/>
      <c r="I135" s="102"/>
      <c r="J135" s="33"/>
      <c r="K135" s="33"/>
      <c r="L135" s="43"/>
      <c r="S135" s="33"/>
      <c r="T135" s="33"/>
      <c r="U135" s="33"/>
      <c r="V135" s="33"/>
      <c r="W135" s="33"/>
      <c r="X135" s="33"/>
      <c r="Y135" s="33"/>
      <c r="Z135" s="33"/>
      <c r="AA135" s="33"/>
      <c r="AB135" s="33"/>
      <c r="AC135" s="33"/>
      <c r="AD135" s="33"/>
      <c r="AE135" s="33"/>
    </row>
    <row r="136" spans="1:65" s="11" customFormat="1" ht="29.25" customHeight="1">
      <c r="A136" s="142"/>
      <c r="B136" s="143"/>
      <c r="C136" s="144" t="s">
        <v>170</v>
      </c>
      <c r="D136" s="145" t="s">
        <v>64</v>
      </c>
      <c r="E136" s="145" t="s">
        <v>60</v>
      </c>
      <c r="F136" s="145" t="s">
        <v>61</v>
      </c>
      <c r="G136" s="145" t="s">
        <v>171</v>
      </c>
      <c r="H136" s="145" t="s">
        <v>172</v>
      </c>
      <c r="I136" s="146" t="s">
        <v>173</v>
      </c>
      <c r="J136" s="145" t="s">
        <v>163</v>
      </c>
      <c r="K136" s="147" t="s">
        <v>174</v>
      </c>
      <c r="L136" s="148"/>
      <c r="M136" s="63" t="s">
        <v>1</v>
      </c>
      <c r="N136" s="64" t="s">
        <v>43</v>
      </c>
      <c r="O136" s="64" t="s">
        <v>175</v>
      </c>
      <c r="P136" s="64" t="s">
        <v>176</v>
      </c>
      <c r="Q136" s="64" t="s">
        <v>177</v>
      </c>
      <c r="R136" s="64" t="s">
        <v>178</v>
      </c>
      <c r="S136" s="64" t="s">
        <v>179</v>
      </c>
      <c r="T136" s="65" t="s">
        <v>180</v>
      </c>
      <c r="U136" s="142"/>
      <c r="V136" s="142"/>
      <c r="W136" s="142"/>
      <c r="X136" s="142"/>
      <c r="Y136" s="142"/>
      <c r="Z136" s="142"/>
      <c r="AA136" s="142"/>
      <c r="AB136" s="142"/>
      <c r="AC136" s="142"/>
      <c r="AD136" s="142"/>
      <c r="AE136" s="142"/>
    </row>
    <row r="137" spans="1:65" s="2" customFormat="1" ht="22.9" customHeight="1">
      <c r="A137" s="33"/>
      <c r="B137" s="34"/>
      <c r="C137" s="70" t="s">
        <v>181</v>
      </c>
      <c r="D137" s="33"/>
      <c r="E137" s="33"/>
      <c r="F137" s="33"/>
      <c r="G137" s="33"/>
      <c r="H137" s="33"/>
      <c r="I137" s="102"/>
      <c r="J137" s="149">
        <f>BK137</f>
        <v>0</v>
      </c>
      <c r="K137" s="33"/>
      <c r="L137" s="34"/>
      <c r="M137" s="66"/>
      <c r="N137" s="57"/>
      <c r="O137" s="67"/>
      <c r="P137" s="150">
        <f>P138+P246+P258</f>
        <v>0</v>
      </c>
      <c r="Q137" s="67"/>
      <c r="R137" s="150">
        <f>R138+R246+R258</f>
        <v>4.3799827999999996</v>
      </c>
      <c r="S137" s="67"/>
      <c r="T137" s="151">
        <f>T138+T246+T258</f>
        <v>3.1947999999999999</v>
      </c>
      <c r="U137" s="33"/>
      <c r="V137" s="33"/>
      <c r="W137" s="33"/>
      <c r="X137" s="33"/>
      <c r="Y137" s="33"/>
      <c r="Z137" s="33"/>
      <c r="AA137" s="33"/>
      <c r="AB137" s="33"/>
      <c r="AC137" s="33"/>
      <c r="AD137" s="33"/>
      <c r="AE137" s="33"/>
      <c r="AT137" s="18" t="s">
        <v>78</v>
      </c>
      <c r="AU137" s="18" t="s">
        <v>165</v>
      </c>
      <c r="BK137" s="152">
        <f>BK138+BK246+BK258</f>
        <v>0</v>
      </c>
    </row>
    <row r="138" spans="1:65" s="12" customFormat="1" ht="25.9" customHeight="1">
      <c r="B138" s="153"/>
      <c r="D138" s="154" t="s">
        <v>78</v>
      </c>
      <c r="E138" s="155" t="s">
        <v>182</v>
      </c>
      <c r="F138" s="155" t="s">
        <v>183</v>
      </c>
      <c r="I138" s="156"/>
      <c r="J138" s="157">
        <f>BK138</f>
        <v>0</v>
      </c>
      <c r="L138" s="153"/>
      <c r="M138" s="158"/>
      <c r="N138" s="159"/>
      <c r="O138" s="159"/>
      <c r="P138" s="160">
        <f>P139+P142+P181+P208+P223+P237+P244</f>
        <v>0</v>
      </c>
      <c r="Q138" s="159"/>
      <c r="R138" s="160">
        <f>R139+R142+R181+R208+R223+R237+R244</f>
        <v>4.3724311999999994</v>
      </c>
      <c r="S138" s="159"/>
      <c r="T138" s="161">
        <f>T139+T142+T181+T208+T223+T237+T244</f>
        <v>3.1947999999999999</v>
      </c>
      <c r="AR138" s="154" t="s">
        <v>86</v>
      </c>
      <c r="AT138" s="162" t="s">
        <v>78</v>
      </c>
      <c r="AU138" s="162" t="s">
        <v>79</v>
      </c>
      <c r="AY138" s="154" t="s">
        <v>184</v>
      </c>
      <c r="BK138" s="163">
        <f>BK139+BK142+BK181+BK208+BK223+BK237+BK244</f>
        <v>0</v>
      </c>
    </row>
    <row r="139" spans="1:65" s="12" customFormat="1" ht="22.9" customHeight="1">
      <c r="B139" s="153"/>
      <c r="D139" s="154" t="s">
        <v>78</v>
      </c>
      <c r="E139" s="164" t="s">
        <v>88</v>
      </c>
      <c r="F139" s="164" t="s">
        <v>1127</v>
      </c>
      <c r="I139" s="156"/>
      <c r="J139" s="165">
        <f>BK139</f>
        <v>0</v>
      </c>
      <c r="L139" s="153"/>
      <c r="M139" s="158"/>
      <c r="N139" s="159"/>
      <c r="O139" s="159"/>
      <c r="P139" s="160">
        <f>SUM(P140:P141)</f>
        <v>0</v>
      </c>
      <c r="Q139" s="159"/>
      <c r="R139" s="160">
        <f>SUM(R140:R141)</f>
        <v>1.1498760000000001</v>
      </c>
      <c r="S139" s="159"/>
      <c r="T139" s="161">
        <f>SUM(T140:T141)</f>
        <v>0</v>
      </c>
      <c r="AR139" s="154" t="s">
        <v>86</v>
      </c>
      <c r="AT139" s="162" t="s">
        <v>78</v>
      </c>
      <c r="AU139" s="162" t="s">
        <v>86</v>
      </c>
      <c r="AY139" s="154" t="s">
        <v>184</v>
      </c>
      <c r="BK139" s="163">
        <f>SUM(BK140:BK141)</f>
        <v>0</v>
      </c>
    </row>
    <row r="140" spans="1:65" s="2" customFormat="1" ht="37.9" customHeight="1">
      <c r="A140" s="33"/>
      <c r="B140" s="166"/>
      <c r="C140" s="167" t="s">
        <v>86</v>
      </c>
      <c r="D140" s="167" t="s">
        <v>187</v>
      </c>
      <c r="E140" s="168" t="s">
        <v>1135</v>
      </c>
      <c r="F140" s="169" t="s">
        <v>1136</v>
      </c>
      <c r="G140" s="170" t="s">
        <v>327</v>
      </c>
      <c r="H140" s="171">
        <v>4.2</v>
      </c>
      <c r="I140" s="172"/>
      <c r="J140" s="173">
        <f>ROUND(I140*H140,2)</f>
        <v>0</v>
      </c>
      <c r="K140" s="169" t="s">
        <v>925</v>
      </c>
      <c r="L140" s="34"/>
      <c r="M140" s="174" t="s">
        <v>1</v>
      </c>
      <c r="N140" s="175" t="s">
        <v>44</v>
      </c>
      <c r="O140" s="59"/>
      <c r="P140" s="176">
        <f>O140*H140</f>
        <v>0</v>
      </c>
      <c r="Q140" s="176">
        <v>0.27378000000000002</v>
      </c>
      <c r="R140" s="176">
        <f>Q140*H140</f>
        <v>1.1498760000000001</v>
      </c>
      <c r="S140" s="176">
        <v>0</v>
      </c>
      <c r="T140" s="177">
        <f>S140*H140</f>
        <v>0</v>
      </c>
      <c r="U140" s="33"/>
      <c r="V140" s="33"/>
      <c r="W140" s="33"/>
      <c r="X140" s="33"/>
      <c r="Y140" s="33"/>
      <c r="Z140" s="33"/>
      <c r="AA140" s="33"/>
      <c r="AB140" s="33"/>
      <c r="AC140" s="33"/>
      <c r="AD140" s="33"/>
      <c r="AE140" s="33"/>
      <c r="AR140" s="178" t="s">
        <v>192</v>
      </c>
      <c r="AT140" s="178" t="s">
        <v>187</v>
      </c>
      <c r="AU140" s="178" t="s">
        <v>88</v>
      </c>
      <c r="AY140" s="18" t="s">
        <v>184</v>
      </c>
      <c r="BE140" s="179">
        <f>IF(N140="základní",J140,0)</f>
        <v>0</v>
      </c>
      <c r="BF140" s="179">
        <f>IF(N140="snížená",J140,0)</f>
        <v>0</v>
      </c>
      <c r="BG140" s="179">
        <f>IF(N140="zákl. přenesená",J140,0)</f>
        <v>0</v>
      </c>
      <c r="BH140" s="179">
        <f>IF(N140="sníž. přenesená",J140,0)</f>
        <v>0</v>
      </c>
      <c r="BI140" s="179">
        <f>IF(N140="nulová",J140,0)</f>
        <v>0</v>
      </c>
      <c r="BJ140" s="18" t="s">
        <v>86</v>
      </c>
      <c r="BK140" s="179">
        <f>ROUND(I140*H140,2)</f>
        <v>0</v>
      </c>
      <c r="BL140" s="18" t="s">
        <v>192</v>
      </c>
      <c r="BM140" s="178" t="s">
        <v>1432</v>
      </c>
    </row>
    <row r="141" spans="1:65" s="13" customFormat="1" ht="11.25">
      <c r="B141" s="184"/>
      <c r="D141" s="180" t="s">
        <v>196</v>
      </c>
      <c r="E141" s="185" t="s">
        <v>1</v>
      </c>
      <c r="F141" s="186" t="s">
        <v>1433</v>
      </c>
      <c r="H141" s="187">
        <v>4.2</v>
      </c>
      <c r="I141" s="188"/>
      <c r="L141" s="184"/>
      <c r="M141" s="189"/>
      <c r="N141" s="190"/>
      <c r="O141" s="190"/>
      <c r="P141" s="190"/>
      <c r="Q141" s="190"/>
      <c r="R141" s="190"/>
      <c r="S141" s="190"/>
      <c r="T141" s="191"/>
      <c r="AT141" s="185" t="s">
        <v>196</v>
      </c>
      <c r="AU141" s="185" t="s">
        <v>88</v>
      </c>
      <c r="AV141" s="13" t="s">
        <v>88</v>
      </c>
      <c r="AW141" s="13" t="s">
        <v>36</v>
      </c>
      <c r="AX141" s="13" t="s">
        <v>86</v>
      </c>
      <c r="AY141" s="185" t="s">
        <v>184</v>
      </c>
    </row>
    <row r="142" spans="1:65" s="12" customFormat="1" ht="22.9" customHeight="1">
      <c r="B142" s="153"/>
      <c r="D142" s="154" t="s">
        <v>78</v>
      </c>
      <c r="E142" s="164" t="s">
        <v>192</v>
      </c>
      <c r="F142" s="164" t="s">
        <v>962</v>
      </c>
      <c r="I142" s="156"/>
      <c r="J142" s="165">
        <f>BK142</f>
        <v>0</v>
      </c>
      <c r="L142" s="153"/>
      <c r="M142" s="158"/>
      <c r="N142" s="159"/>
      <c r="O142" s="159"/>
      <c r="P142" s="160">
        <f>SUM(P143:P180)</f>
        <v>0</v>
      </c>
      <c r="Q142" s="159"/>
      <c r="R142" s="160">
        <f>SUM(R143:R180)</f>
        <v>0.89666904000000003</v>
      </c>
      <c r="S142" s="159"/>
      <c r="T142" s="161">
        <f>SUM(T143:T180)</f>
        <v>1.0367999999999999</v>
      </c>
      <c r="AR142" s="154" t="s">
        <v>86</v>
      </c>
      <c r="AT142" s="162" t="s">
        <v>78</v>
      </c>
      <c r="AU142" s="162" t="s">
        <v>86</v>
      </c>
      <c r="AY142" s="154" t="s">
        <v>184</v>
      </c>
      <c r="BK142" s="163">
        <f>SUM(BK143:BK180)</f>
        <v>0</v>
      </c>
    </row>
    <row r="143" spans="1:65" s="2" customFormat="1" ht="14.45" customHeight="1">
      <c r="A143" s="33"/>
      <c r="B143" s="166"/>
      <c r="C143" s="167" t="s">
        <v>88</v>
      </c>
      <c r="D143" s="167" t="s">
        <v>187</v>
      </c>
      <c r="E143" s="168" t="s">
        <v>1434</v>
      </c>
      <c r="F143" s="169" t="s">
        <v>1435</v>
      </c>
      <c r="G143" s="170" t="s">
        <v>200</v>
      </c>
      <c r="H143" s="171">
        <v>4.96</v>
      </c>
      <c r="I143" s="172"/>
      <c r="J143" s="173">
        <f>ROUND(I143*H143,2)</f>
        <v>0</v>
      </c>
      <c r="K143" s="169" t="s">
        <v>925</v>
      </c>
      <c r="L143" s="34"/>
      <c r="M143" s="174" t="s">
        <v>1</v>
      </c>
      <c r="N143" s="175" t="s">
        <v>44</v>
      </c>
      <c r="O143" s="59"/>
      <c r="P143" s="176">
        <f>O143*H143</f>
        <v>0</v>
      </c>
      <c r="Q143" s="176">
        <v>7.7999999999999999E-4</v>
      </c>
      <c r="R143" s="176">
        <f>Q143*H143</f>
        <v>3.8687999999999999E-3</v>
      </c>
      <c r="S143" s="176">
        <v>0</v>
      </c>
      <c r="T143" s="177">
        <f>S143*H143</f>
        <v>0</v>
      </c>
      <c r="U143" s="33"/>
      <c r="V143" s="33"/>
      <c r="W143" s="33"/>
      <c r="X143" s="33"/>
      <c r="Y143" s="33"/>
      <c r="Z143" s="33"/>
      <c r="AA143" s="33"/>
      <c r="AB143" s="33"/>
      <c r="AC143" s="33"/>
      <c r="AD143" s="33"/>
      <c r="AE143" s="33"/>
      <c r="AR143" s="178" t="s">
        <v>192</v>
      </c>
      <c r="AT143" s="178" t="s">
        <v>187</v>
      </c>
      <c r="AU143" s="178" t="s">
        <v>88</v>
      </c>
      <c r="AY143" s="18" t="s">
        <v>184</v>
      </c>
      <c r="BE143" s="179">
        <f>IF(N143="základní",J143,0)</f>
        <v>0</v>
      </c>
      <c r="BF143" s="179">
        <f>IF(N143="snížená",J143,0)</f>
        <v>0</v>
      </c>
      <c r="BG143" s="179">
        <f>IF(N143="zákl. přenesená",J143,0)</f>
        <v>0</v>
      </c>
      <c r="BH143" s="179">
        <f>IF(N143="sníž. přenesená",J143,0)</f>
        <v>0</v>
      </c>
      <c r="BI143" s="179">
        <f>IF(N143="nulová",J143,0)</f>
        <v>0</v>
      </c>
      <c r="BJ143" s="18" t="s">
        <v>86</v>
      </c>
      <c r="BK143" s="179">
        <f>ROUND(I143*H143,2)</f>
        <v>0</v>
      </c>
      <c r="BL143" s="18" t="s">
        <v>192</v>
      </c>
      <c r="BM143" s="178" t="s">
        <v>1436</v>
      </c>
    </row>
    <row r="144" spans="1:65" s="15" customFormat="1" ht="11.25">
      <c r="B144" s="210"/>
      <c r="D144" s="180" t="s">
        <v>196</v>
      </c>
      <c r="E144" s="211" t="s">
        <v>1</v>
      </c>
      <c r="F144" s="212" t="s">
        <v>1437</v>
      </c>
      <c r="H144" s="211" t="s">
        <v>1</v>
      </c>
      <c r="I144" s="213"/>
      <c r="L144" s="210"/>
      <c r="M144" s="214"/>
      <c r="N144" s="215"/>
      <c r="O144" s="215"/>
      <c r="P144" s="215"/>
      <c r="Q144" s="215"/>
      <c r="R144" s="215"/>
      <c r="S144" s="215"/>
      <c r="T144" s="216"/>
      <c r="AT144" s="211" t="s">
        <v>196</v>
      </c>
      <c r="AU144" s="211" t="s">
        <v>88</v>
      </c>
      <c r="AV144" s="15" t="s">
        <v>86</v>
      </c>
      <c r="AW144" s="15" t="s">
        <v>36</v>
      </c>
      <c r="AX144" s="15" t="s">
        <v>79</v>
      </c>
      <c r="AY144" s="211" t="s">
        <v>184</v>
      </c>
    </row>
    <row r="145" spans="1:65" s="13" customFormat="1" ht="11.25">
      <c r="B145" s="184"/>
      <c r="D145" s="180" t="s">
        <v>196</v>
      </c>
      <c r="E145" s="185" t="s">
        <v>1</v>
      </c>
      <c r="F145" s="186" t="s">
        <v>1438</v>
      </c>
      <c r="H145" s="187">
        <v>4.96</v>
      </c>
      <c r="I145" s="188"/>
      <c r="L145" s="184"/>
      <c r="M145" s="189"/>
      <c r="N145" s="190"/>
      <c r="O145" s="190"/>
      <c r="P145" s="190"/>
      <c r="Q145" s="190"/>
      <c r="R145" s="190"/>
      <c r="S145" s="190"/>
      <c r="T145" s="191"/>
      <c r="AT145" s="185" t="s">
        <v>196</v>
      </c>
      <c r="AU145" s="185" t="s">
        <v>88</v>
      </c>
      <c r="AV145" s="13" t="s">
        <v>88</v>
      </c>
      <c r="AW145" s="13" t="s">
        <v>36</v>
      </c>
      <c r="AX145" s="13" t="s">
        <v>86</v>
      </c>
      <c r="AY145" s="185" t="s">
        <v>184</v>
      </c>
    </row>
    <row r="146" spans="1:65" s="2" customFormat="1" ht="14.45" customHeight="1">
      <c r="A146" s="33"/>
      <c r="B146" s="166"/>
      <c r="C146" s="167" t="s">
        <v>102</v>
      </c>
      <c r="D146" s="167" t="s">
        <v>187</v>
      </c>
      <c r="E146" s="168" t="s">
        <v>1143</v>
      </c>
      <c r="F146" s="169" t="s">
        <v>1144</v>
      </c>
      <c r="G146" s="170" t="s">
        <v>200</v>
      </c>
      <c r="H146" s="171">
        <v>15.6</v>
      </c>
      <c r="I146" s="172"/>
      <c r="J146" s="173">
        <f>ROUND(I146*H146,2)</f>
        <v>0</v>
      </c>
      <c r="K146" s="169" t="s">
        <v>925</v>
      </c>
      <c r="L146" s="34"/>
      <c r="M146" s="174" t="s">
        <v>1</v>
      </c>
      <c r="N146" s="175" t="s">
        <v>44</v>
      </c>
      <c r="O146" s="59"/>
      <c r="P146" s="176">
        <f>O146*H146</f>
        <v>0</v>
      </c>
      <c r="Q146" s="176">
        <v>5.9999999999999995E-4</v>
      </c>
      <c r="R146" s="176">
        <f>Q146*H146</f>
        <v>9.3599999999999985E-3</v>
      </c>
      <c r="S146" s="176">
        <v>0</v>
      </c>
      <c r="T146" s="177">
        <f>S146*H146</f>
        <v>0</v>
      </c>
      <c r="U146" s="33"/>
      <c r="V146" s="33"/>
      <c r="W146" s="33"/>
      <c r="X146" s="33"/>
      <c r="Y146" s="33"/>
      <c r="Z146" s="33"/>
      <c r="AA146" s="33"/>
      <c r="AB146" s="33"/>
      <c r="AC146" s="33"/>
      <c r="AD146" s="33"/>
      <c r="AE146" s="33"/>
      <c r="AR146" s="178" t="s">
        <v>192</v>
      </c>
      <c r="AT146" s="178" t="s">
        <v>187</v>
      </c>
      <c r="AU146" s="178" t="s">
        <v>88</v>
      </c>
      <c r="AY146" s="18" t="s">
        <v>184</v>
      </c>
      <c r="BE146" s="179">
        <f>IF(N146="základní",J146,0)</f>
        <v>0</v>
      </c>
      <c r="BF146" s="179">
        <f>IF(N146="snížená",J146,0)</f>
        <v>0</v>
      </c>
      <c r="BG146" s="179">
        <f>IF(N146="zákl. přenesená",J146,0)</f>
        <v>0</v>
      </c>
      <c r="BH146" s="179">
        <f>IF(N146="sníž. přenesená",J146,0)</f>
        <v>0</v>
      </c>
      <c r="BI146" s="179">
        <f>IF(N146="nulová",J146,0)</f>
        <v>0</v>
      </c>
      <c r="BJ146" s="18" t="s">
        <v>86</v>
      </c>
      <c r="BK146" s="179">
        <f>ROUND(I146*H146,2)</f>
        <v>0</v>
      </c>
      <c r="BL146" s="18" t="s">
        <v>192</v>
      </c>
      <c r="BM146" s="178" t="s">
        <v>1439</v>
      </c>
    </row>
    <row r="147" spans="1:65" s="15" customFormat="1" ht="11.25">
      <c r="B147" s="210"/>
      <c r="D147" s="180" t="s">
        <v>196</v>
      </c>
      <c r="E147" s="211" t="s">
        <v>1</v>
      </c>
      <c r="F147" s="212" t="s">
        <v>1440</v>
      </c>
      <c r="H147" s="211" t="s">
        <v>1</v>
      </c>
      <c r="I147" s="213"/>
      <c r="L147" s="210"/>
      <c r="M147" s="214"/>
      <c r="N147" s="215"/>
      <c r="O147" s="215"/>
      <c r="P147" s="215"/>
      <c r="Q147" s="215"/>
      <c r="R147" s="215"/>
      <c r="S147" s="215"/>
      <c r="T147" s="216"/>
      <c r="AT147" s="211" t="s">
        <v>196</v>
      </c>
      <c r="AU147" s="211" t="s">
        <v>88</v>
      </c>
      <c r="AV147" s="15" t="s">
        <v>86</v>
      </c>
      <c r="AW147" s="15" t="s">
        <v>36</v>
      </c>
      <c r="AX147" s="15" t="s">
        <v>79</v>
      </c>
      <c r="AY147" s="211" t="s">
        <v>184</v>
      </c>
    </row>
    <row r="148" spans="1:65" s="15" customFormat="1" ht="11.25">
      <c r="B148" s="210"/>
      <c r="D148" s="180" t="s">
        <v>196</v>
      </c>
      <c r="E148" s="211" t="s">
        <v>1</v>
      </c>
      <c r="F148" s="212" t="s">
        <v>1441</v>
      </c>
      <c r="H148" s="211" t="s">
        <v>1</v>
      </c>
      <c r="I148" s="213"/>
      <c r="L148" s="210"/>
      <c r="M148" s="214"/>
      <c r="N148" s="215"/>
      <c r="O148" s="215"/>
      <c r="P148" s="215"/>
      <c r="Q148" s="215"/>
      <c r="R148" s="215"/>
      <c r="S148" s="215"/>
      <c r="T148" s="216"/>
      <c r="AT148" s="211" t="s">
        <v>196</v>
      </c>
      <c r="AU148" s="211" t="s">
        <v>88</v>
      </c>
      <c r="AV148" s="15" t="s">
        <v>86</v>
      </c>
      <c r="AW148" s="15" t="s">
        <v>36</v>
      </c>
      <c r="AX148" s="15" t="s">
        <v>79</v>
      </c>
      <c r="AY148" s="211" t="s">
        <v>184</v>
      </c>
    </row>
    <row r="149" spans="1:65" s="13" customFormat="1" ht="11.25">
      <c r="B149" s="184"/>
      <c r="D149" s="180" t="s">
        <v>196</v>
      </c>
      <c r="E149" s="185" t="s">
        <v>1</v>
      </c>
      <c r="F149" s="186" t="s">
        <v>1438</v>
      </c>
      <c r="H149" s="187">
        <v>4.96</v>
      </c>
      <c r="I149" s="188"/>
      <c r="L149" s="184"/>
      <c r="M149" s="189"/>
      <c r="N149" s="190"/>
      <c r="O149" s="190"/>
      <c r="P149" s="190"/>
      <c r="Q149" s="190"/>
      <c r="R149" s="190"/>
      <c r="S149" s="190"/>
      <c r="T149" s="191"/>
      <c r="AT149" s="185" t="s">
        <v>196</v>
      </c>
      <c r="AU149" s="185" t="s">
        <v>88</v>
      </c>
      <c r="AV149" s="13" t="s">
        <v>88</v>
      </c>
      <c r="AW149" s="13" t="s">
        <v>36</v>
      </c>
      <c r="AX149" s="13" t="s">
        <v>79</v>
      </c>
      <c r="AY149" s="185" t="s">
        <v>184</v>
      </c>
    </row>
    <row r="150" spans="1:65" s="15" customFormat="1" ht="11.25">
      <c r="B150" s="210"/>
      <c r="D150" s="180" t="s">
        <v>196</v>
      </c>
      <c r="E150" s="211" t="s">
        <v>1</v>
      </c>
      <c r="F150" s="212" t="s">
        <v>1442</v>
      </c>
      <c r="H150" s="211" t="s">
        <v>1</v>
      </c>
      <c r="I150" s="213"/>
      <c r="L150" s="210"/>
      <c r="M150" s="214"/>
      <c r="N150" s="215"/>
      <c r="O150" s="215"/>
      <c r="P150" s="215"/>
      <c r="Q150" s="215"/>
      <c r="R150" s="215"/>
      <c r="S150" s="215"/>
      <c r="T150" s="216"/>
      <c r="AT150" s="211" t="s">
        <v>196</v>
      </c>
      <c r="AU150" s="211" t="s">
        <v>88</v>
      </c>
      <c r="AV150" s="15" t="s">
        <v>86</v>
      </c>
      <c r="AW150" s="15" t="s">
        <v>36</v>
      </c>
      <c r="AX150" s="15" t="s">
        <v>79</v>
      </c>
      <c r="AY150" s="211" t="s">
        <v>184</v>
      </c>
    </row>
    <row r="151" spans="1:65" s="13" customFormat="1" ht="11.25">
      <c r="B151" s="184"/>
      <c r="D151" s="180" t="s">
        <v>196</v>
      </c>
      <c r="E151" s="185" t="s">
        <v>1</v>
      </c>
      <c r="F151" s="186" t="s">
        <v>1443</v>
      </c>
      <c r="H151" s="187">
        <v>10.64</v>
      </c>
      <c r="I151" s="188"/>
      <c r="L151" s="184"/>
      <c r="M151" s="189"/>
      <c r="N151" s="190"/>
      <c r="O151" s="190"/>
      <c r="P151" s="190"/>
      <c r="Q151" s="190"/>
      <c r="R151" s="190"/>
      <c r="S151" s="190"/>
      <c r="T151" s="191"/>
      <c r="AT151" s="185" t="s">
        <v>196</v>
      </c>
      <c r="AU151" s="185" t="s">
        <v>88</v>
      </c>
      <c r="AV151" s="13" t="s">
        <v>88</v>
      </c>
      <c r="AW151" s="13" t="s">
        <v>36</v>
      </c>
      <c r="AX151" s="13" t="s">
        <v>79</v>
      </c>
      <c r="AY151" s="185" t="s">
        <v>184</v>
      </c>
    </row>
    <row r="152" spans="1:65" s="14" customFormat="1" ht="11.25">
      <c r="B152" s="192"/>
      <c r="D152" s="180" t="s">
        <v>196</v>
      </c>
      <c r="E152" s="193" t="s">
        <v>1</v>
      </c>
      <c r="F152" s="194" t="s">
        <v>212</v>
      </c>
      <c r="H152" s="195">
        <v>15.6</v>
      </c>
      <c r="I152" s="196"/>
      <c r="L152" s="192"/>
      <c r="M152" s="197"/>
      <c r="N152" s="198"/>
      <c r="O152" s="198"/>
      <c r="P152" s="198"/>
      <c r="Q152" s="198"/>
      <c r="R152" s="198"/>
      <c r="S152" s="198"/>
      <c r="T152" s="199"/>
      <c r="AT152" s="193" t="s">
        <v>196</v>
      </c>
      <c r="AU152" s="193" t="s">
        <v>88</v>
      </c>
      <c r="AV152" s="14" t="s">
        <v>192</v>
      </c>
      <c r="AW152" s="14" t="s">
        <v>36</v>
      </c>
      <c r="AX152" s="14" t="s">
        <v>86</v>
      </c>
      <c r="AY152" s="193" t="s">
        <v>184</v>
      </c>
    </row>
    <row r="153" spans="1:65" s="2" customFormat="1" ht="14.45" customHeight="1">
      <c r="A153" s="33"/>
      <c r="B153" s="166"/>
      <c r="C153" s="167" t="s">
        <v>192</v>
      </c>
      <c r="D153" s="167" t="s">
        <v>187</v>
      </c>
      <c r="E153" s="168" t="s">
        <v>1148</v>
      </c>
      <c r="F153" s="169" t="s">
        <v>1149</v>
      </c>
      <c r="G153" s="170" t="s">
        <v>200</v>
      </c>
      <c r="H153" s="171">
        <v>17.28</v>
      </c>
      <c r="I153" s="172"/>
      <c r="J153" s="173">
        <f>ROUND(I153*H153,2)</f>
        <v>0</v>
      </c>
      <c r="K153" s="169" t="s">
        <v>925</v>
      </c>
      <c r="L153" s="34"/>
      <c r="M153" s="174" t="s">
        <v>1</v>
      </c>
      <c r="N153" s="175" t="s">
        <v>44</v>
      </c>
      <c r="O153" s="59"/>
      <c r="P153" s="176">
        <f>O153*H153</f>
        <v>0</v>
      </c>
      <c r="Q153" s="176">
        <v>3.6999999999999999E-4</v>
      </c>
      <c r="R153" s="176">
        <f>Q153*H153</f>
        <v>6.3936000000000002E-3</v>
      </c>
      <c r="S153" s="176">
        <v>0.06</v>
      </c>
      <c r="T153" s="177">
        <f>S153*H153</f>
        <v>1.0367999999999999</v>
      </c>
      <c r="U153" s="33"/>
      <c r="V153" s="33"/>
      <c r="W153" s="33"/>
      <c r="X153" s="33"/>
      <c r="Y153" s="33"/>
      <c r="Z153" s="33"/>
      <c r="AA153" s="33"/>
      <c r="AB153" s="33"/>
      <c r="AC153" s="33"/>
      <c r="AD153" s="33"/>
      <c r="AE153" s="33"/>
      <c r="AR153" s="178" t="s">
        <v>192</v>
      </c>
      <c r="AT153" s="178" t="s">
        <v>187</v>
      </c>
      <c r="AU153" s="178" t="s">
        <v>88</v>
      </c>
      <c r="AY153" s="18" t="s">
        <v>184</v>
      </c>
      <c r="BE153" s="179">
        <f>IF(N153="základní",J153,0)</f>
        <v>0</v>
      </c>
      <c r="BF153" s="179">
        <f>IF(N153="snížená",J153,0)</f>
        <v>0</v>
      </c>
      <c r="BG153" s="179">
        <f>IF(N153="zákl. přenesená",J153,0)</f>
        <v>0</v>
      </c>
      <c r="BH153" s="179">
        <f>IF(N153="sníž. přenesená",J153,0)</f>
        <v>0</v>
      </c>
      <c r="BI153" s="179">
        <f>IF(N153="nulová",J153,0)</f>
        <v>0</v>
      </c>
      <c r="BJ153" s="18" t="s">
        <v>86</v>
      </c>
      <c r="BK153" s="179">
        <f>ROUND(I153*H153,2)</f>
        <v>0</v>
      </c>
      <c r="BL153" s="18" t="s">
        <v>192</v>
      </c>
      <c r="BM153" s="178" t="s">
        <v>1444</v>
      </c>
    </row>
    <row r="154" spans="1:65" s="15" customFormat="1" ht="11.25">
      <c r="B154" s="210"/>
      <c r="D154" s="180" t="s">
        <v>196</v>
      </c>
      <c r="E154" s="211" t="s">
        <v>1</v>
      </c>
      <c r="F154" s="212" t="s">
        <v>1445</v>
      </c>
      <c r="H154" s="211" t="s">
        <v>1</v>
      </c>
      <c r="I154" s="213"/>
      <c r="L154" s="210"/>
      <c r="M154" s="214"/>
      <c r="N154" s="215"/>
      <c r="O154" s="215"/>
      <c r="P154" s="215"/>
      <c r="Q154" s="215"/>
      <c r="R154" s="215"/>
      <c r="S154" s="215"/>
      <c r="T154" s="216"/>
      <c r="AT154" s="211" t="s">
        <v>196</v>
      </c>
      <c r="AU154" s="211" t="s">
        <v>88</v>
      </c>
      <c r="AV154" s="15" t="s">
        <v>86</v>
      </c>
      <c r="AW154" s="15" t="s">
        <v>36</v>
      </c>
      <c r="AX154" s="15" t="s">
        <v>79</v>
      </c>
      <c r="AY154" s="211" t="s">
        <v>184</v>
      </c>
    </row>
    <row r="155" spans="1:65" s="13" customFormat="1" ht="11.25">
      <c r="B155" s="184"/>
      <c r="D155" s="180" t="s">
        <v>196</v>
      </c>
      <c r="E155" s="185" t="s">
        <v>1</v>
      </c>
      <c r="F155" s="186" t="s">
        <v>1446</v>
      </c>
      <c r="H155" s="187">
        <v>6.72</v>
      </c>
      <c r="I155" s="188"/>
      <c r="L155" s="184"/>
      <c r="M155" s="189"/>
      <c r="N155" s="190"/>
      <c r="O155" s="190"/>
      <c r="P155" s="190"/>
      <c r="Q155" s="190"/>
      <c r="R155" s="190"/>
      <c r="S155" s="190"/>
      <c r="T155" s="191"/>
      <c r="AT155" s="185" t="s">
        <v>196</v>
      </c>
      <c r="AU155" s="185" t="s">
        <v>88</v>
      </c>
      <c r="AV155" s="13" t="s">
        <v>88</v>
      </c>
      <c r="AW155" s="13" t="s">
        <v>36</v>
      </c>
      <c r="AX155" s="13" t="s">
        <v>79</v>
      </c>
      <c r="AY155" s="185" t="s">
        <v>184</v>
      </c>
    </row>
    <row r="156" spans="1:65" s="15" customFormat="1" ht="11.25">
      <c r="B156" s="210"/>
      <c r="D156" s="180" t="s">
        <v>196</v>
      </c>
      <c r="E156" s="211" t="s">
        <v>1</v>
      </c>
      <c r="F156" s="212" t="s">
        <v>1442</v>
      </c>
      <c r="H156" s="211" t="s">
        <v>1</v>
      </c>
      <c r="I156" s="213"/>
      <c r="L156" s="210"/>
      <c r="M156" s="214"/>
      <c r="N156" s="215"/>
      <c r="O156" s="215"/>
      <c r="P156" s="215"/>
      <c r="Q156" s="215"/>
      <c r="R156" s="215"/>
      <c r="S156" s="215"/>
      <c r="T156" s="216"/>
      <c r="AT156" s="211" t="s">
        <v>196</v>
      </c>
      <c r="AU156" s="211" t="s">
        <v>88</v>
      </c>
      <c r="AV156" s="15" t="s">
        <v>86</v>
      </c>
      <c r="AW156" s="15" t="s">
        <v>36</v>
      </c>
      <c r="AX156" s="15" t="s">
        <v>79</v>
      </c>
      <c r="AY156" s="211" t="s">
        <v>184</v>
      </c>
    </row>
    <row r="157" spans="1:65" s="13" customFormat="1" ht="11.25">
      <c r="B157" s="184"/>
      <c r="D157" s="180" t="s">
        <v>196</v>
      </c>
      <c r="E157" s="185" t="s">
        <v>1</v>
      </c>
      <c r="F157" s="186" t="s">
        <v>1447</v>
      </c>
      <c r="H157" s="187">
        <v>10.56</v>
      </c>
      <c r="I157" s="188"/>
      <c r="L157" s="184"/>
      <c r="M157" s="189"/>
      <c r="N157" s="190"/>
      <c r="O157" s="190"/>
      <c r="P157" s="190"/>
      <c r="Q157" s="190"/>
      <c r="R157" s="190"/>
      <c r="S157" s="190"/>
      <c r="T157" s="191"/>
      <c r="AT157" s="185" t="s">
        <v>196</v>
      </c>
      <c r="AU157" s="185" t="s">
        <v>88</v>
      </c>
      <c r="AV157" s="13" t="s">
        <v>88</v>
      </c>
      <c r="AW157" s="13" t="s">
        <v>36</v>
      </c>
      <c r="AX157" s="13" t="s">
        <v>79</v>
      </c>
      <c r="AY157" s="185" t="s">
        <v>184</v>
      </c>
    </row>
    <row r="158" spans="1:65" s="14" customFormat="1" ht="11.25">
      <c r="B158" s="192"/>
      <c r="D158" s="180" t="s">
        <v>196</v>
      </c>
      <c r="E158" s="193" t="s">
        <v>1</v>
      </c>
      <c r="F158" s="194" t="s">
        <v>212</v>
      </c>
      <c r="H158" s="195">
        <v>17.28</v>
      </c>
      <c r="I158" s="196"/>
      <c r="L158" s="192"/>
      <c r="M158" s="197"/>
      <c r="N158" s="198"/>
      <c r="O158" s="198"/>
      <c r="P158" s="198"/>
      <c r="Q158" s="198"/>
      <c r="R158" s="198"/>
      <c r="S158" s="198"/>
      <c r="T158" s="199"/>
      <c r="AT158" s="193" t="s">
        <v>196</v>
      </c>
      <c r="AU158" s="193" t="s">
        <v>88</v>
      </c>
      <c r="AV158" s="14" t="s">
        <v>192</v>
      </c>
      <c r="AW158" s="14" t="s">
        <v>36</v>
      </c>
      <c r="AX158" s="14" t="s">
        <v>86</v>
      </c>
      <c r="AY158" s="193" t="s">
        <v>184</v>
      </c>
    </row>
    <row r="159" spans="1:65" s="2" customFormat="1" ht="24.2" customHeight="1">
      <c r="A159" s="33"/>
      <c r="B159" s="166"/>
      <c r="C159" s="167" t="s">
        <v>185</v>
      </c>
      <c r="D159" s="167" t="s">
        <v>187</v>
      </c>
      <c r="E159" s="168" t="s">
        <v>1448</v>
      </c>
      <c r="F159" s="169" t="s">
        <v>1449</v>
      </c>
      <c r="G159" s="170" t="s">
        <v>286</v>
      </c>
      <c r="H159" s="171">
        <v>8</v>
      </c>
      <c r="I159" s="172"/>
      <c r="J159" s="173">
        <f>ROUND(I159*H159,2)</f>
        <v>0</v>
      </c>
      <c r="K159" s="169" t="s">
        <v>925</v>
      </c>
      <c r="L159" s="34"/>
      <c r="M159" s="174" t="s">
        <v>1</v>
      </c>
      <c r="N159" s="175" t="s">
        <v>44</v>
      </c>
      <c r="O159" s="59"/>
      <c r="P159" s="176">
        <f>O159*H159</f>
        <v>0</v>
      </c>
      <c r="Q159" s="176">
        <v>0</v>
      </c>
      <c r="R159" s="176">
        <f>Q159*H159</f>
        <v>0</v>
      </c>
      <c r="S159" s="176">
        <v>0</v>
      </c>
      <c r="T159" s="177">
        <f>S159*H159</f>
        <v>0</v>
      </c>
      <c r="U159" s="33"/>
      <c r="V159" s="33"/>
      <c r="W159" s="33"/>
      <c r="X159" s="33"/>
      <c r="Y159" s="33"/>
      <c r="Z159" s="33"/>
      <c r="AA159" s="33"/>
      <c r="AB159" s="33"/>
      <c r="AC159" s="33"/>
      <c r="AD159" s="33"/>
      <c r="AE159" s="33"/>
      <c r="AR159" s="178" t="s">
        <v>192</v>
      </c>
      <c r="AT159" s="178" t="s">
        <v>187</v>
      </c>
      <c r="AU159" s="178" t="s">
        <v>88</v>
      </c>
      <c r="AY159" s="18" t="s">
        <v>184</v>
      </c>
      <c r="BE159" s="179">
        <f>IF(N159="základní",J159,0)</f>
        <v>0</v>
      </c>
      <c r="BF159" s="179">
        <f>IF(N159="snížená",J159,0)</f>
        <v>0</v>
      </c>
      <c r="BG159" s="179">
        <f>IF(N159="zákl. přenesená",J159,0)</f>
        <v>0</v>
      </c>
      <c r="BH159" s="179">
        <f>IF(N159="sníž. přenesená",J159,0)</f>
        <v>0</v>
      </c>
      <c r="BI159" s="179">
        <f>IF(N159="nulová",J159,0)</f>
        <v>0</v>
      </c>
      <c r="BJ159" s="18" t="s">
        <v>86</v>
      </c>
      <c r="BK159" s="179">
        <f>ROUND(I159*H159,2)</f>
        <v>0</v>
      </c>
      <c r="BL159" s="18" t="s">
        <v>192</v>
      </c>
      <c r="BM159" s="178" t="s">
        <v>1450</v>
      </c>
    </row>
    <row r="160" spans="1:65" s="13" customFormat="1" ht="11.25">
      <c r="B160" s="184"/>
      <c r="D160" s="180" t="s">
        <v>196</v>
      </c>
      <c r="E160" s="185" t="s">
        <v>1</v>
      </c>
      <c r="F160" s="186" t="s">
        <v>1451</v>
      </c>
      <c r="H160" s="187">
        <v>8</v>
      </c>
      <c r="I160" s="188"/>
      <c r="L160" s="184"/>
      <c r="M160" s="189"/>
      <c r="N160" s="190"/>
      <c r="O160" s="190"/>
      <c r="P160" s="190"/>
      <c r="Q160" s="190"/>
      <c r="R160" s="190"/>
      <c r="S160" s="190"/>
      <c r="T160" s="191"/>
      <c r="AT160" s="185" t="s">
        <v>196</v>
      </c>
      <c r="AU160" s="185" t="s">
        <v>88</v>
      </c>
      <c r="AV160" s="13" t="s">
        <v>88</v>
      </c>
      <c r="AW160" s="13" t="s">
        <v>36</v>
      </c>
      <c r="AX160" s="13" t="s">
        <v>86</v>
      </c>
      <c r="AY160" s="185" t="s">
        <v>184</v>
      </c>
    </row>
    <row r="161" spans="1:65" s="2" customFormat="1" ht="24.2" customHeight="1">
      <c r="A161" s="33"/>
      <c r="B161" s="166"/>
      <c r="C161" s="167" t="s">
        <v>220</v>
      </c>
      <c r="D161" s="167" t="s">
        <v>187</v>
      </c>
      <c r="E161" s="168" t="s">
        <v>1452</v>
      </c>
      <c r="F161" s="169" t="s">
        <v>1453</v>
      </c>
      <c r="G161" s="170" t="s">
        <v>286</v>
      </c>
      <c r="H161" s="171">
        <v>12</v>
      </c>
      <c r="I161" s="172"/>
      <c r="J161" s="173">
        <f>ROUND(I161*H161,2)</f>
        <v>0</v>
      </c>
      <c r="K161" s="169" t="s">
        <v>925</v>
      </c>
      <c r="L161" s="34"/>
      <c r="M161" s="174" t="s">
        <v>1</v>
      </c>
      <c r="N161" s="175" t="s">
        <v>44</v>
      </c>
      <c r="O161" s="59"/>
      <c r="P161" s="176">
        <f>O161*H161</f>
        <v>0</v>
      </c>
      <c r="Q161" s="176">
        <v>2.0600000000000002E-3</v>
      </c>
      <c r="R161" s="176">
        <f>Q161*H161</f>
        <v>2.4720000000000002E-2</v>
      </c>
      <c r="S161" s="176">
        <v>0</v>
      </c>
      <c r="T161" s="177">
        <f>S161*H161</f>
        <v>0</v>
      </c>
      <c r="U161" s="33"/>
      <c r="V161" s="33"/>
      <c r="W161" s="33"/>
      <c r="X161" s="33"/>
      <c r="Y161" s="33"/>
      <c r="Z161" s="33"/>
      <c r="AA161" s="33"/>
      <c r="AB161" s="33"/>
      <c r="AC161" s="33"/>
      <c r="AD161" s="33"/>
      <c r="AE161" s="33"/>
      <c r="AR161" s="178" t="s">
        <v>192</v>
      </c>
      <c r="AT161" s="178" t="s">
        <v>187</v>
      </c>
      <c r="AU161" s="178" t="s">
        <v>88</v>
      </c>
      <c r="AY161" s="18" t="s">
        <v>184</v>
      </c>
      <c r="BE161" s="179">
        <f>IF(N161="základní",J161,0)</f>
        <v>0</v>
      </c>
      <c r="BF161" s="179">
        <f>IF(N161="snížená",J161,0)</f>
        <v>0</v>
      </c>
      <c r="BG161" s="179">
        <f>IF(N161="zákl. přenesená",J161,0)</f>
        <v>0</v>
      </c>
      <c r="BH161" s="179">
        <f>IF(N161="sníž. přenesená",J161,0)</f>
        <v>0</v>
      </c>
      <c r="BI161" s="179">
        <f>IF(N161="nulová",J161,0)</f>
        <v>0</v>
      </c>
      <c r="BJ161" s="18" t="s">
        <v>86</v>
      </c>
      <c r="BK161" s="179">
        <f>ROUND(I161*H161,2)</f>
        <v>0</v>
      </c>
      <c r="BL161" s="18" t="s">
        <v>192</v>
      </c>
      <c r="BM161" s="178" t="s">
        <v>1454</v>
      </c>
    </row>
    <row r="162" spans="1:65" s="15" customFormat="1" ht="11.25">
      <c r="B162" s="210"/>
      <c r="D162" s="180" t="s">
        <v>196</v>
      </c>
      <c r="E162" s="211" t="s">
        <v>1</v>
      </c>
      <c r="F162" s="212" t="s">
        <v>1455</v>
      </c>
      <c r="H162" s="211" t="s">
        <v>1</v>
      </c>
      <c r="I162" s="213"/>
      <c r="L162" s="210"/>
      <c r="M162" s="214"/>
      <c r="N162" s="215"/>
      <c r="O162" s="215"/>
      <c r="P162" s="215"/>
      <c r="Q162" s="215"/>
      <c r="R162" s="215"/>
      <c r="S162" s="215"/>
      <c r="T162" s="216"/>
      <c r="AT162" s="211" t="s">
        <v>196</v>
      </c>
      <c r="AU162" s="211" t="s">
        <v>88</v>
      </c>
      <c r="AV162" s="15" t="s">
        <v>86</v>
      </c>
      <c r="AW162" s="15" t="s">
        <v>36</v>
      </c>
      <c r="AX162" s="15" t="s">
        <v>79</v>
      </c>
      <c r="AY162" s="211" t="s">
        <v>184</v>
      </c>
    </row>
    <row r="163" spans="1:65" s="13" customFormat="1" ht="11.25">
      <c r="B163" s="184"/>
      <c r="D163" s="180" t="s">
        <v>196</v>
      </c>
      <c r="E163" s="185" t="s">
        <v>1</v>
      </c>
      <c r="F163" s="186" t="s">
        <v>1138</v>
      </c>
      <c r="H163" s="187">
        <v>12</v>
      </c>
      <c r="I163" s="188"/>
      <c r="L163" s="184"/>
      <c r="M163" s="189"/>
      <c r="N163" s="190"/>
      <c r="O163" s="190"/>
      <c r="P163" s="190"/>
      <c r="Q163" s="190"/>
      <c r="R163" s="190"/>
      <c r="S163" s="190"/>
      <c r="T163" s="191"/>
      <c r="AT163" s="185" t="s">
        <v>196</v>
      </c>
      <c r="AU163" s="185" t="s">
        <v>88</v>
      </c>
      <c r="AV163" s="13" t="s">
        <v>88</v>
      </c>
      <c r="AW163" s="13" t="s">
        <v>36</v>
      </c>
      <c r="AX163" s="13" t="s">
        <v>86</v>
      </c>
      <c r="AY163" s="185" t="s">
        <v>184</v>
      </c>
    </row>
    <row r="164" spans="1:65" s="2" customFormat="1" ht="24.2" customHeight="1">
      <c r="A164" s="33"/>
      <c r="B164" s="166"/>
      <c r="C164" s="167" t="s">
        <v>225</v>
      </c>
      <c r="D164" s="167" t="s">
        <v>187</v>
      </c>
      <c r="E164" s="168" t="s">
        <v>1152</v>
      </c>
      <c r="F164" s="169" t="s">
        <v>1153</v>
      </c>
      <c r="G164" s="170" t="s">
        <v>700</v>
      </c>
      <c r="H164" s="171">
        <v>83.71</v>
      </c>
      <c r="I164" s="172"/>
      <c r="J164" s="173">
        <f>ROUND(I164*H164,2)</f>
        <v>0</v>
      </c>
      <c r="K164" s="169" t="s">
        <v>925</v>
      </c>
      <c r="L164" s="34"/>
      <c r="M164" s="174" t="s">
        <v>1</v>
      </c>
      <c r="N164" s="175" t="s">
        <v>44</v>
      </c>
      <c r="O164" s="59"/>
      <c r="P164" s="176">
        <f>O164*H164</f>
        <v>0</v>
      </c>
      <c r="Q164" s="176">
        <v>0</v>
      </c>
      <c r="R164" s="176">
        <f>Q164*H164</f>
        <v>0</v>
      </c>
      <c r="S164" s="176">
        <v>0</v>
      </c>
      <c r="T164" s="177">
        <f>S164*H164</f>
        <v>0</v>
      </c>
      <c r="U164" s="33"/>
      <c r="V164" s="33"/>
      <c r="W164" s="33"/>
      <c r="X164" s="33"/>
      <c r="Y164" s="33"/>
      <c r="Z164" s="33"/>
      <c r="AA164" s="33"/>
      <c r="AB164" s="33"/>
      <c r="AC164" s="33"/>
      <c r="AD164" s="33"/>
      <c r="AE164" s="33"/>
      <c r="AR164" s="178" t="s">
        <v>192</v>
      </c>
      <c r="AT164" s="178" t="s">
        <v>187</v>
      </c>
      <c r="AU164" s="178" t="s">
        <v>88</v>
      </c>
      <c r="AY164" s="18" t="s">
        <v>184</v>
      </c>
      <c r="BE164" s="179">
        <f>IF(N164="základní",J164,0)</f>
        <v>0</v>
      </c>
      <c r="BF164" s="179">
        <f>IF(N164="snížená",J164,0)</f>
        <v>0</v>
      </c>
      <c r="BG164" s="179">
        <f>IF(N164="zákl. přenesená",J164,0)</f>
        <v>0</v>
      </c>
      <c r="BH164" s="179">
        <f>IF(N164="sníž. přenesená",J164,0)</f>
        <v>0</v>
      </c>
      <c r="BI164" s="179">
        <f>IF(N164="nulová",J164,0)</f>
        <v>0</v>
      </c>
      <c r="BJ164" s="18" t="s">
        <v>86</v>
      </c>
      <c r="BK164" s="179">
        <f>ROUND(I164*H164,2)</f>
        <v>0</v>
      </c>
      <c r="BL164" s="18" t="s">
        <v>192</v>
      </c>
      <c r="BM164" s="178" t="s">
        <v>1456</v>
      </c>
    </row>
    <row r="165" spans="1:65" s="15" customFormat="1" ht="11.25">
      <c r="B165" s="210"/>
      <c r="D165" s="180" t="s">
        <v>196</v>
      </c>
      <c r="E165" s="211" t="s">
        <v>1</v>
      </c>
      <c r="F165" s="212" t="s">
        <v>1457</v>
      </c>
      <c r="H165" s="211" t="s">
        <v>1</v>
      </c>
      <c r="I165" s="213"/>
      <c r="L165" s="210"/>
      <c r="M165" s="214"/>
      <c r="N165" s="215"/>
      <c r="O165" s="215"/>
      <c r="P165" s="215"/>
      <c r="Q165" s="215"/>
      <c r="R165" s="215"/>
      <c r="S165" s="215"/>
      <c r="T165" s="216"/>
      <c r="AT165" s="211" t="s">
        <v>196</v>
      </c>
      <c r="AU165" s="211" t="s">
        <v>88</v>
      </c>
      <c r="AV165" s="15" t="s">
        <v>86</v>
      </c>
      <c r="AW165" s="15" t="s">
        <v>36</v>
      </c>
      <c r="AX165" s="15" t="s">
        <v>79</v>
      </c>
      <c r="AY165" s="211" t="s">
        <v>184</v>
      </c>
    </row>
    <row r="166" spans="1:65" s="15" customFormat="1" ht="11.25">
      <c r="B166" s="210"/>
      <c r="D166" s="180" t="s">
        <v>196</v>
      </c>
      <c r="E166" s="211" t="s">
        <v>1</v>
      </c>
      <c r="F166" s="212" t="s">
        <v>1458</v>
      </c>
      <c r="H166" s="211" t="s">
        <v>1</v>
      </c>
      <c r="I166" s="213"/>
      <c r="L166" s="210"/>
      <c r="M166" s="214"/>
      <c r="N166" s="215"/>
      <c r="O166" s="215"/>
      <c r="P166" s="215"/>
      <c r="Q166" s="215"/>
      <c r="R166" s="215"/>
      <c r="S166" s="215"/>
      <c r="T166" s="216"/>
      <c r="AT166" s="211" t="s">
        <v>196</v>
      </c>
      <c r="AU166" s="211" t="s">
        <v>88</v>
      </c>
      <c r="AV166" s="15" t="s">
        <v>86</v>
      </c>
      <c r="AW166" s="15" t="s">
        <v>36</v>
      </c>
      <c r="AX166" s="15" t="s">
        <v>79</v>
      </c>
      <c r="AY166" s="211" t="s">
        <v>184</v>
      </c>
    </row>
    <row r="167" spans="1:65" s="13" customFormat="1" ht="11.25">
      <c r="B167" s="184"/>
      <c r="D167" s="180" t="s">
        <v>196</v>
      </c>
      <c r="E167" s="185" t="s">
        <v>1</v>
      </c>
      <c r="F167" s="186" t="s">
        <v>1459</v>
      </c>
      <c r="H167" s="187">
        <v>51.04</v>
      </c>
      <c r="I167" s="188"/>
      <c r="L167" s="184"/>
      <c r="M167" s="189"/>
      <c r="N167" s="190"/>
      <c r="O167" s="190"/>
      <c r="P167" s="190"/>
      <c r="Q167" s="190"/>
      <c r="R167" s="190"/>
      <c r="S167" s="190"/>
      <c r="T167" s="191"/>
      <c r="AT167" s="185" t="s">
        <v>196</v>
      </c>
      <c r="AU167" s="185" t="s">
        <v>88</v>
      </c>
      <c r="AV167" s="13" t="s">
        <v>88</v>
      </c>
      <c r="AW167" s="13" t="s">
        <v>36</v>
      </c>
      <c r="AX167" s="13" t="s">
        <v>79</v>
      </c>
      <c r="AY167" s="185" t="s">
        <v>184</v>
      </c>
    </row>
    <row r="168" spans="1:65" s="15" customFormat="1" ht="11.25">
      <c r="B168" s="210"/>
      <c r="D168" s="180" t="s">
        <v>196</v>
      </c>
      <c r="E168" s="211" t="s">
        <v>1</v>
      </c>
      <c r="F168" s="212" t="s">
        <v>1460</v>
      </c>
      <c r="H168" s="211" t="s">
        <v>1</v>
      </c>
      <c r="I168" s="213"/>
      <c r="L168" s="210"/>
      <c r="M168" s="214"/>
      <c r="N168" s="215"/>
      <c r="O168" s="215"/>
      <c r="P168" s="215"/>
      <c r="Q168" s="215"/>
      <c r="R168" s="215"/>
      <c r="S168" s="215"/>
      <c r="T168" s="216"/>
      <c r="AT168" s="211" t="s">
        <v>196</v>
      </c>
      <c r="AU168" s="211" t="s">
        <v>88</v>
      </c>
      <c r="AV168" s="15" t="s">
        <v>86</v>
      </c>
      <c r="AW168" s="15" t="s">
        <v>36</v>
      </c>
      <c r="AX168" s="15" t="s">
        <v>79</v>
      </c>
      <c r="AY168" s="211" t="s">
        <v>184</v>
      </c>
    </row>
    <row r="169" spans="1:65" s="13" customFormat="1" ht="11.25">
      <c r="B169" s="184"/>
      <c r="D169" s="180" t="s">
        <v>196</v>
      </c>
      <c r="E169" s="185" t="s">
        <v>1</v>
      </c>
      <c r="F169" s="186" t="s">
        <v>1461</v>
      </c>
      <c r="H169" s="187">
        <v>32.67</v>
      </c>
      <c r="I169" s="188"/>
      <c r="L169" s="184"/>
      <c r="M169" s="189"/>
      <c r="N169" s="190"/>
      <c r="O169" s="190"/>
      <c r="P169" s="190"/>
      <c r="Q169" s="190"/>
      <c r="R169" s="190"/>
      <c r="S169" s="190"/>
      <c r="T169" s="191"/>
      <c r="AT169" s="185" t="s">
        <v>196</v>
      </c>
      <c r="AU169" s="185" t="s">
        <v>88</v>
      </c>
      <c r="AV169" s="13" t="s">
        <v>88</v>
      </c>
      <c r="AW169" s="13" t="s">
        <v>36</v>
      </c>
      <c r="AX169" s="13" t="s">
        <v>79</v>
      </c>
      <c r="AY169" s="185" t="s">
        <v>184</v>
      </c>
    </row>
    <row r="170" spans="1:65" s="14" customFormat="1" ht="11.25">
      <c r="B170" s="192"/>
      <c r="D170" s="180" t="s">
        <v>196</v>
      </c>
      <c r="E170" s="193" t="s">
        <v>1</v>
      </c>
      <c r="F170" s="194" t="s">
        <v>212</v>
      </c>
      <c r="H170" s="195">
        <v>83.71</v>
      </c>
      <c r="I170" s="196"/>
      <c r="L170" s="192"/>
      <c r="M170" s="197"/>
      <c r="N170" s="198"/>
      <c r="O170" s="198"/>
      <c r="P170" s="198"/>
      <c r="Q170" s="198"/>
      <c r="R170" s="198"/>
      <c r="S170" s="198"/>
      <c r="T170" s="199"/>
      <c r="AT170" s="193" t="s">
        <v>196</v>
      </c>
      <c r="AU170" s="193" t="s">
        <v>88</v>
      </c>
      <c r="AV170" s="14" t="s">
        <v>192</v>
      </c>
      <c r="AW170" s="14" t="s">
        <v>36</v>
      </c>
      <c r="AX170" s="14" t="s">
        <v>86</v>
      </c>
      <c r="AY170" s="193" t="s">
        <v>184</v>
      </c>
    </row>
    <row r="171" spans="1:65" s="2" customFormat="1" ht="24.2" customHeight="1">
      <c r="A171" s="33"/>
      <c r="B171" s="166"/>
      <c r="C171" s="167" t="s">
        <v>217</v>
      </c>
      <c r="D171" s="167" t="s">
        <v>187</v>
      </c>
      <c r="E171" s="168" t="s">
        <v>1162</v>
      </c>
      <c r="F171" s="169" t="s">
        <v>1163</v>
      </c>
      <c r="G171" s="170" t="s">
        <v>700</v>
      </c>
      <c r="H171" s="171">
        <v>83.71</v>
      </c>
      <c r="I171" s="172"/>
      <c r="J171" s="173">
        <f>ROUND(I171*H171,2)</f>
        <v>0</v>
      </c>
      <c r="K171" s="169" t="s">
        <v>925</v>
      </c>
      <c r="L171" s="34"/>
      <c r="M171" s="174" t="s">
        <v>1</v>
      </c>
      <c r="N171" s="175" t="s">
        <v>44</v>
      </c>
      <c r="O171" s="59"/>
      <c r="P171" s="176">
        <f>O171*H171</f>
        <v>0</v>
      </c>
      <c r="Q171" s="176">
        <v>0</v>
      </c>
      <c r="R171" s="176">
        <f>Q171*H171</f>
        <v>0</v>
      </c>
      <c r="S171" s="176">
        <v>0</v>
      </c>
      <c r="T171" s="177">
        <f>S171*H171</f>
        <v>0</v>
      </c>
      <c r="U171" s="33"/>
      <c r="V171" s="33"/>
      <c r="W171" s="33"/>
      <c r="X171" s="33"/>
      <c r="Y171" s="33"/>
      <c r="Z171" s="33"/>
      <c r="AA171" s="33"/>
      <c r="AB171" s="33"/>
      <c r="AC171" s="33"/>
      <c r="AD171" s="33"/>
      <c r="AE171" s="33"/>
      <c r="AR171" s="178" t="s">
        <v>192</v>
      </c>
      <c r="AT171" s="178" t="s">
        <v>187</v>
      </c>
      <c r="AU171" s="178" t="s">
        <v>88</v>
      </c>
      <c r="AY171" s="18" t="s">
        <v>184</v>
      </c>
      <c r="BE171" s="179">
        <f>IF(N171="základní",J171,0)</f>
        <v>0</v>
      </c>
      <c r="BF171" s="179">
        <f>IF(N171="snížená",J171,0)</f>
        <v>0</v>
      </c>
      <c r="BG171" s="179">
        <f>IF(N171="zákl. přenesená",J171,0)</f>
        <v>0</v>
      </c>
      <c r="BH171" s="179">
        <f>IF(N171="sníž. přenesená",J171,0)</f>
        <v>0</v>
      </c>
      <c r="BI171" s="179">
        <f>IF(N171="nulová",J171,0)</f>
        <v>0</v>
      </c>
      <c r="BJ171" s="18" t="s">
        <v>86</v>
      </c>
      <c r="BK171" s="179">
        <f>ROUND(I171*H171,2)</f>
        <v>0</v>
      </c>
      <c r="BL171" s="18" t="s">
        <v>192</v>
      </c>
      <c r="BM171" s="178" t="s">
        <v>1462</v>
      </c>
    </row>
    <row r="172" spans="1:65" s="2" customFormat="1" ht="24.2" customHeight="1">
      <c r="A172" s="33"/>
      <c r="B172" s="166"/>
      <c r="C172" s="200" t="s">
        <v>233</v>
      </c>
      <c r="D172" s="200" t="s">
        <v>213</v>
      </c>
      <c r="E172" s="201" t="s">
        <v>1463</v>
      </c>
      <c r="F172" s="202" t="s">
        <v>1464</v>
      </c>
      <c r="G172" s="203" t="s">
        <v>216</v>
      </c>
      <c r="H172" s="204">
        <v>3.4000000000000002E-2</v>
      </c>
      <c r="I172" s="205"/>
      <c r="J172" s="206">
        <f>ROUND(I172*H172,2)</f>
        <v>0</v>
      </c>
      <c r="K172" s="202" t="s">
        <v>925</v>
      </c>
      <c r="L172" s="207"/>
      <c r="M172" s="208" t="s">
        <v>1</v>
      </c>
      <c r="N172" s="209" t="s">
        <v>44</v>
      </c>
      <c r="O172" s="59"/>
      <c r="P172" s="176">
        <f>O172*H172</f>
        <v>0</v>
      </c>
      <c r="Q172" s="176">
        <v>1</v>
      </c>
      <c r="R172" s="176">
        <f>Q172*H172</f>
        <v>3.4000000000000002E-2</v>
      </c>
      <c r="S172" s="176">
        <v>0</v>
      </c>
      <c r="T172" s="177">
        <f>S172*H172</f>
        <v>0</v>
      </c>
      <c r="U172" s="33"/>
      <c r="V172" s="33"/>
      <c r="W172" s="33"/>
      <c r="X172" s="33"/>
      <c r="Y172" s="33"/>
      <c r="Z172" s="33"/>
      <c r="AA172" s="33"/>
      <c r="AB172" s="33"/>
      <c r="AC172" s="33"/>
      <c r="AD172" s="33"/>
      <c r="AE172" s="33"/>
      <c r="AR172" s="178" t="s">
        <v>217</v>
      </c>
      <c r="AT172" s="178" t="s">
        <v>213</v>
      </c>
      <c r="AU172" s="178" t="s">
        <v>88</v>
      </c>
      <c r="AY172" s="18" t="s">
        <v>184</v>
      </c>
      <c r="BE172" s="179">
        <f>IF(N172="základní",J172,0)</f>
        <v>0</v>
      </c>
      <c r="BF172" s="179">
        <f>IF(N172="snížená",J172,0)</f>
        <v>0</v>
      </c>
      <c r="BG172" s="179">
        <f>IF(N172="zákl. přenesená",J172,0)</f>
        <v>0</v>
      </c>
      <c r="BH172" s="179">
        <f>IF(N172="sníž. přenesená",J172,0)</f>
        <v>0</v>
      </c>
      <c r="BI172" s="179">
        <f>IF(N172="nulová",J172,0)</f>
        <v>0</v>
      </c>
      <c r="BJ172" s="18" t="s">
        <v>86</v>
      </c>
      <c r="BK172" s="179">
        <f>ROUND(I172*H172,2)</f>
        <v>0</v>
      </c>
      <c r="BL172" s="18" t="s">
        <v>192</v>
      </c>
      <c r="BM172" s="178" t="s">
        <v>1465</v>
      </c>
    </row>
    <row r="173" spans="1:65" s="15" customFormat="1" ht="11.25">
      <c r="B173" s="210"/>
      <c r="D173" s="180" t="s">
        <v>196</v>
      </c>
      <c r="E173" s="211" t="s">
        <v>1</v>
      </c>
      <c r="F173" s="212" t="s">
        <v>1466</v>
      </c>
      <c r="H173" s="211" t="s">
        <v>1</v>
      </c>
      <c r="I173" s="213"/>
      <c r="L173" s="210"/>
      <c r="M173" s="214"/>
      <c r="N173" s="215"/>
      <c r="O173" s="215"/>
      <c r="P173" s="215"/>
      <c r="Q173" s="215"/>
      <c r="R173" s="215"/>
      <c r="S173" s="215"/>
      <c r="T173" s="216"/>
      <c r="AT173" s="211" t="s">
        <v>196</v>
      </c>
      <c r="AU173" s="211" t="s">
        <v>88</v>
      </c>
      <c r="AV173" s="15" t="s">
        <v>86</v>
      </c>
      <c r="AW173" s="15" t="s">
        <v>36</v>
      </c>
      <c r="AX173" s="15" t="s">
        <v>79</v>
      </c>
      <c r="AY173" s="211" t="s">
        <v>184</v>
      </c>
    </row>
    <row r="174" spans="1:65" s="13" customFormat="1" ht="11.25">
      <c r="B174" s="184"/>
      <c r="D174" s="180" t="s">
        <v>196</v>
      </c>
      <c r="E174" s="185" t="s">
        <v>1</v>
      </c>
      <c r="F174" s="186" t="s">
        <v>1467</v>
      </c>
      <c r="H174" s="187">
        <v>3.4303500000000001E-2</v>
      </c>
      <c r="I174" s="188"/>
      <c r="L174" s="184"/>
      <c r="M174" s="189"/>
      <c r="N174" s="190"/>
      <c r="O174" s="190"/>
      <c r="P174" s="190"/>
      <c r="Q174" s="190"/>
      <c r="R174" s="190"/>
      <c r="S174" s="190"/>
      <c r="T174" s="191"/>
      <c r="AT174" s="185" t="s">
        <v>196</v>
      </c>
      <c r="AU174" s="185" t="s">
        <v>88</v>
      </c>
      <c r="AV174" s="13" t="s">
        <v>88</v>
      </c>
      <c r="AW174" s="13" t="s">
        <v>36</v>
      </c>
      <c r="AX174" s="13" t="s">
        <v>86</v>
      </c>
      <c r="AY174" s="185" t="s">
        <v>184</v>
      </c>
    </row>
    <row r="175" spans="1:65" s="2" customFormat="1" ht="24.2" customHeight="1">
      <c r="A175" s="33"/>
      <c r="B175" s="166"/>
      <c r="C175" s="200" t="s">
        <v>239</v>
      </c>
      <c r="D175" s="200" t="s">
        <v>213</v>
      </c>
      <c r="E175" s="201" t="s">
        <v>1468</v>
      </c>
      <c r="F175" s="202" t="s">
        <v>1469</v>
      </c>
      <c r="G175" s="203" t="s">
        <v>216</v>
      </c>
      <c r="H175" s="204">
        <v>5.3999999999999999E-2</v>
      </c>
      <c r="I175" s="205"/>
      <c r="J175" s="206">
        <f>ROUND(I175*H175,2)</f>
        <v>0</v>
      </c>
      <c r="K175" s="202" t="s">
        <v>925</v>
      </c>
      <c r="L175" s="207"/>
      <c r="M175" s="208" t="s">
        <v>1</v>
      </c>
      <c r="N175" s="209" t="s">
        <v>44</v>
      </c>
      <c r="O175" s="59"/>
      <c r="P175" s="176">
        <f>O175*H175</f>
        <v>0</v>
      </c>
      <c r="Q175" s="176">
        <v>1</v>
      </c>
      <c r="R175" s="176">
        <f>Q175*H175</f>
        <v>5.3999999999999999E-2</v>
      </c>
      <c r="S175" s="176">
        <v>0</v>
      </c>
      <c r="T175" s="177">
        <f>S175*H175</f>
        <v>0</v>
      </c>
      <c r="U175" s="33"/>
      <c r="V175" s="33"/>
      <c r="W175" s="33"/>
      <c r="X175" s="33"/>
      <c r="Y175" s="33"/>
      <c r="Z175" s="33"/>
      <c r="AA175" s="33"/>
      <c r="AB175" s="33"/>
      <c r="AC175" s="33"/>
      <c r="AD175" s="33"/>
      <c r="AE175" s="33"/>
      <c r="AR175" s="178" t="s">
        <v>217</v>
      </c>
      <c r="AT175" s="178" t="s">
        <v>213</v>
      </c>
      <c r="AU175" s="178" t="s">
        <v>88</v>
      </c>
      <c r="AY175" s="18" t="s">
        <v>184</v>
      </c>
      <c r="BE175" s="179">
        <f>IF(N175="základní",J175,0)</f>
        <v>0</v>
      </c>
      <c r="BF175" s="179">
        <f>IF(N175="snížená",J175,0)</f>
        <v>0</v>
      </c>
      <c r="BG175" s="179">
        <f>IF(N175="zákl. přenesená",J175,0)</f>
        <v>0</v>
      </c>
      <c r="BH175" s="179">
        <f>IF(N175="sníž. přenesená",J175,0)</f>
        <v>0</v>
      </c>
      <c r="BI175" s="179">
        <f>IF(N175="nulová",J175,0)</f>
        <v>0</v>
      </c>
      <c r="BJ175" s="18" t="s">
        <v>86</v>
      </c>
      <c r="BK175" s="179">
        <f>ROUND(I175*H175,2)</f>
        <v>0</v>
      </c>
      <c r="BL175" s="18" t="s">
        <v>192</v>
      </c>
      <c r="BM175" s="178" t="s">
        <v>1470</v>
      </c>
    </row>
    <row r="176" spans="1:65" s="15" customFormat="1" ht="11.25">
      <c r="B176" s="210"/>
      <c r="D176" s="180" t="s">
        <v>196</v>
      </c>
      <c r="E176" s="211" t="s">
        <v>1</v>
      </c>
      <c r="F176" s="212" t="s">
        <v>1471</v>
      </c>
      <c r="H176" s="211" t="s">
        <v>1</v>
      </c>
      <c r="I176" s="213"/>
      <c r="L176" s="210"/>
      <c r="M176" s="214"/>
      <c r="N176" s="215"/>
      <c r="O176" s="215"/>
      <c r="P176" s="215"/>
      <c r="Q176" s="215"/>
      <c r="R176" s="215"/>
      <c r="S176" s="215"/>
      <c r="T176" s="216"/>
      <c r="AT176" s="211" t="s">
        <v>196</v>
      </c>
      <c r="AU176" s="211" t="s">
        <v>88</v>
      </c>
      <c r="AV176" s="15" t="s">
        <v>86</v>
      </c>
      <c r="AW176" s="15" t="s">
        <v>36</v>
      </c>
      <c r="AX176" s="15" t="s">
        <v>79</v>
      </c>
      <c r="AY176" s="211" t="s">
        <v>184</v>
      </c>
    </row>
    <row r="177" spans="1:65" s="13" customFormat="1" ht="11.25">
      <c r="B177" s="184"/>
      <c r="D177" s="180" t="s">
        <v>196</v>
      </c>
      <c r="E177" s="185" t="s">
        <v>1</v>
      </c>
      <c r="F177" s="186" t="s">
        <v>1472</v>
      </c>
      <c r="H177" s="187">
        <v>5.3592000000000001E-2</v>
      </c>
      <c r="I177" s="188"/>
      <c r="L177" s="184"/>
      <c r="M177" s="189"/>
      <c r="N177" s="190"/>
      <c r="O177" s="190"/>
      <c r="P177" s="190"/>
      <c r="Q177" s="190"/>
      <c r="R177" s="190"/>
      <c r="S177" s="190"/>
      <c r="T177" s="191"/>
      <c r="AT177" s="185" t="s">
        <v>196</v>
      </c>
      <c r="AU177" s="185" t="s">
        <v>88</v>
      </c>
      <c r="AV177" s="13" t="s">
        <v>88</v>
      </c>
      <c r="AW177" s="13" t="s">
        <v>36</v>
      </c>
      <c r="AX177" s="13" t="s">
        <v>86</v>
      </c>
      <c r="AY177" s="185" t="s">
        <v>184</v>
      </c>
    </row>
    <row r="178" spans="1:65" s="2" customFormat="1" ht="24.2" customHeight="1">
      <c r="A178" s="33"/>
      <c r="B178" s="166"/>
      <c r="C178" s="167" t="s">
        <v>244</v>
      </c>
      <c r="D178" s="167" t="s">
        <v>187</v>
      </c>
      <c r="E178" s="168" t="s">
        <v>1167</v>
      </c>
      <c r="F178" s="169" t="s">
        <v>1168</v>
      </c>
      <c r="G178" s="170" t="s">
        <v>228</v>
      </c>
      <c r="H178" s="171">
        <v>0.308</v>
      </c>
      <c r="I178" s="172"/>
      <c r="J178" s="173">
        <f>ROUND(I178*H178,2)</f>
        <v>0</v>
      </c>
      <c r="K178" s="169" t="s">
        <v>925</v>
      </c>
      <c r="L178" s="34"/>
      <c r="M178" s="174" t="s">
        <v>1</v>
      </c>
      <c r="N178" s="175" t="s">
        <v>44</v>
      </c>
      <c r="O178" s="59"/>
      <c r="P178" s="176">
        <f>O178*H178</f>
        <v>0</v>
      </c>
      <c r="Q178" s="176">
        <v>2.4815800000000001</v>
      </c>
      <c r="R178" s="176">
        <f>Q178*H178</f>
        <v>0.76432664000000006</v>
      </c>
      <c r="S178" s="176">
        <v>0</v>
      </c>
      <c r="T178" s="177">
        <f>S178*H178</f>
        <v>0</v>
      </c>
      <c r="U178" s="33"/>
      <c r="V178" s="33"/>
      <c r="W178" s="33"/>
      <c r="X178" s="33"/>
      <c r="Y178" s="33"/>
      <c r="Z178" s="33"/>
      <c r="AA178" s="33"/>
      <c r="AB178" s="33"/>
      <c r="AC178" s="33"/>
      <c r="AD178" s="33"/>
      <c r="AE178" s="33"/>
      <c r="AR178" s="178" t="s">
        <v>192</v>
      </c>
      <c r="AT178" s="178" t="s">
        <v>187</v>
      </c>
      <c r="AU178" s="178" t="s">
        <v>88</v>
      </c>
      <c r="AY178" s="18" t="s">
        <v>184</v>
      </c>
      <c r="BE178" s="179">
        <f>IF(N178="základní",J178,0)</f>
        <v>0</v>
      </c>
      <c r="BF178" s="179">
        <f>IF(N178="snížená",J178,0)</f>
        <v>0</v>
      </c>
      <c r="BG178" s="179">
        <f>IF(N178="zákl. přenesená",J178,0)</f>
        <v>0</v>
      </c>
      <c r="BH178" s="179">
        <f>IF(N178="sníž. přenesená",J178,0)</f>
        <v>0</v>
      </c>
      <c r="BI178" s="179">
        <f>IF(N178="nulová",J178,0)</f>
        <v>0</v>
      </c>
      <c r="BJ178" s="18" t="s">
        <v>86</v>
      </c>
      <c r="BK178" s="179">
        <f>ROUND(I178*H178,2)</f>
        <v>0</v>
      </c>
      <c r="BL178" s="18" t="s">
        <v>192</v>
      </c>
      <c r="BM178" s="178" t="s">
        <v>1473</v>
      </c>
    </row>
    <row r="179" spans="1:65" s="15" customFormat="1" ht="11.25">
      <c r="B179" s="210"/>
      <c r="D179" s="180" t="s">
        <v>196</v>
      </c>
      <c r="E179" s="211" t="s">
        <v>1</v>
      </c>
      <c r="F179" s="212" t="s">
        <v>1474</v>
      </c>
      <c r="H179" s="211" t="s">
        <v>1</v>
      </c>
      <c r="I179" s="213"/>
      <c r="L179" s="210"/>
      <c r="M179" s="214"/>
      <c r="N179" s="215"/>
      <c r="O179" s="215"/>
      <c r="P179" s="215"/>
      <c r="Q179" s="215"/>
      <c r="R179" s="215"/>
      <c r="S179" s="215"/>
      <c r="T179" s="216"/>
      <c r="AT179" s="211" t="s">
        <v>196</v>
      </c>
      <c r="AU179" s="211" t="s">
        <v>88</v>
      </c>
      <c r="AV179" s="15" t="s">
        <v>86</v>
      </c>
      <c r="AW179" s="15" t="s">
        <v>36</v>
      </c>
      <c r="AX179" s="15" t="s">
        <v>79</v>
      </c>
      <c r="AY179" s="211" t="s">
        <v>184</v>
      </c>
    </row>
    <row r="180" spans="1:65" s="13" customFormat="1" ht="11.25">
      <c r="B180" s="184"/>
      <c r="D180" s="180" t="s">
        <v>196</v>
      </c>
      <c r="E180" s="185" t="s">
        <v>1</v>
      </c>
      <c r="F180" s="186" t="s">
        <v>1475</v>
      </c>
      <c r="H180" s="187">
        <v>0.3075</v>
      </c>
      <c r="I180" s="188"/>
      <c r="L180" s="184"/>
      <c r="M180" s="189"/>
      <c r="N180" s="190"/>
      <c r="O180" s="190"/>
      <c r="P180" s="190"/>
      <c r="Q180" s="190"/>
      <c r="R180" s="190"/>
      <c r="S180" s="190"/>
      <c r="T180" s="191"/>
      <c r="AT180" s="185" t="s">
        <v>196</v>
      </c>
      <c r="AU180" s="185" t="s">
        <v>88</v>
      </c>
      <c r="AV180" s="13" t="s">
        <v>88</v>
      </c>
      <c r="AW180" s="13" t="s">
        <v>36</v>
      </c>
      <c r="AX180" s="13" t="s">
        <v>86</v>
      </c>
      <c r="AY180" s="185" t="s">
        <v>184</v>
      </c>
    </row>
    <row r="181" spans="1:65" s="12" customFormat="1" ht="22.9" customHeight="1">
      <c r="B181" s="153"/>
      <c r="D181" s="154" t="s">
        <v>78</v>
      </c>
      <c r="E181" s="164" t="s">
        <v>185</v>
      </c>
      <c r="F181" s="164" t="s">
        <v>186</v>
      </c>
      <c r="I181" s="156"/>
      <c r="J181" s="165">
        <f>BK181</f>
        <v>0</v>
      </c>
      <c r="L181" s="153"/>
      <c r="M181" s="158"/>
      <c r="N181" s="159"/>
      <c r="O181" s="159"/>
      <c r="P181" s="160">
        <f>SUM(P182:P207)</f>
        <v>0</v>
      </c>
      <c r="Q181" s="159"/>
      <c r="R181" s="160">
        <f>SUM(R182:R207)</f>
        <v>2.2930499999999996</v>
      </c>
      <c r="S181" s="159"/>
      <c r="T181" s="161">
        <f>SUM(T182:T207)</f>
        <v>2.1579999999999999</v>
      </c>
      <c r="AR181" s="154" t="s">
        <v>86</v>
      </c>
      <c r="AT181" s="162" t="s">
        <v>78</v>
      </c>
      <c r="AU181" s="162" t="s">
        <v>86</v>
      </c>
      <c r="AY181" s="154" t="s">
        <v>184</v>
      </c>
      <c r="BK181" s="163">
        <f>SUM(BK182:BK207)</f>
        <v>0</v>
      </c>
    </row>
    <row r="182" spans="1:65" s="2" customFormat="1" ht="24.2" customHeight="1">
      <c r="A182" s="33"/>
      <c r="B182" s="166"/>
      <c r="C182" s="167" t="s">
        <v>249</v>
      </c>
      <c r="D182" s="167" t="s">
        <v>187</v>
      </c>
      <c r="E182" s="168" t="s">
        <v>1476</v>
      </c>
      <c r="F182" s="169" t="s">
        <v>1477</v>
      </c>
      <c r="G182" s="170" t="s">
        <v>286</v>
      </c>
      <c r="H182" s="171">
        <v>13</v>
      </c>
      <c r="I182" s="172"/>
      <c r="J182" s="173">
        <f>ROUND(I182*H182,2)</f>
        <v>0</v>
      </c>
      <c r="K182" s="169" t="s">
        <v>925</v>
      </c>
      <c r="L182" s="34"/>
      <c r="M182" s="174" t="s">
        <v>1</v>
      </c>
      <c r="N182" s="175" t="s">
        <v>44</v>
      </c>
      <c r="O182" s="59"/>
      <c r="P182" s="176">
        <f>O182*H182</f>
        <v>0</v>
      </c>
      <c r="Q182" s="176">
        <v>5.8E-4</v>
      </c>
      <c r="R182" s="176">
        <f>Q182*H182</f>
        <v>7.5399999999999998E-3</v>
      </c>
      <c r="S182" s="176">
        <v>0.16600000000000001</v>
      </c>
      <c r="T182" s="177">
        <f>S182*H182</f>
        <v>2.1579999999999999</v>
      </c>
      <c r="U182" s="33"/>
      <c r="V182" s="33"/>
      <c r="W182" s="33"/>
      <c r="X182" s="33"/>
      <c r="Y182" s="33"/>
      <c r="Z182" s="33"/>
      <c r="AA182" s="33"/>
      <c r="AB182" s="33"/>
      <c r="AC182" s="33"/>
      <c r="AD182" s="33"/>
      <c r="AE182" s="33"/>
      <c r="AR182" s="178" t="s">
        <v>192</v>
      </c>
      <c r="AT182" s="178" t="s">
        <v>187</v>
      </c>
      <c r="AU182" s="178" t="s">
        <v>88</v>
      </c>
      <c r="AY182" s="18" t="s">
        <v>184</v>
      </c>
      <c r="BE182" s="179">
        <f>IF(N182="základní",J182,0)</f>
        <v>0</v>
      </c>
      <c r="BF182" s="179">
        <f>IF(N182="snížená",J182,0)</f>
        <v>0</v>
      </c>
      <c r="BG182" s="179">
        <f>IF(N182="zákl. přenesená",J182,0)</f>
        <v>0</v>
      </c>
      <c r="BH182" s="179">
        <f>IF(N182="sníž. přenesená",J182,0)</f>
        <v>0</v>
      </c>
      <c r="BI182" s="179">
        <f>IF(N182="nulová",J182,0)</f>
        <v>0</v>
      </c>
      <c r="BJ182" s="18" t="s">
        <v>86</v>
      </c>
      <c r="BK182" s="179">
        <f>ROUND(I182*H182,2)</f>
        <v>0</v>
      </c>
      <c r="BL182" s="18" t="s">
        <v>192</v>
      </c>
      <c r="BM182" s="178" t="s">
        <v>1478</v>
      </c>
    </row>
    <row r="183" spans="1:65" s="2" customFormat="1" ht="24.2" customHeight="1">
      <c r="A183" s="33"/>
      <c r="B183" s="166"/>
      <c r="C183" s="167" t="s">
        <v>254</v>
      </c>
      <c r="D183" s="167" t="s">
        <v>187</v>
      </c>
      <c r="E183" s="168" t="s">
        <v>1479</v>
      </c>
      <c r="F183" s="169" t="s">
        <v>1480</v>
      </c>
      <c r="G183" s="170" t="s">
        <v>286</v>
      </c>
      <c r="H183" s="171">
        <v>13</v>
      </c>
      <c r="I183" s="172"/>
      <c r="J183" s="173">
        <f>ROUND(I183*H183,2)</f>
        <v>0</v>
      </c>
      <c r="K183" s="169" t="s">
        <v>925</v>
      </c>
      <c r="L183" s="34"/>
      <c r="M183" s="174" t="s">
        <v>1</v>
      </c>
      <c r="N183" s="175" t="s">
        <v>44</v>
      </c>
      <c r="O183" s="59"/>
      <c r="P183" s="176">
        <f>O183*H183</f>
        <v>0</v>
      </c>
      <c r="Q183" s="176">
        <v>1.3769999999999999E-2</v>
      </c>
      <c r="R183" s="176">
        <f>Q183*H183</f>
        <v>0.17901</v>
      </c>
      <c r="S183" s="176">
        <v>0</v>
      </c>
      <c r="T183" s="177">
        <f>S183*H183</f>
        <v>0</v>
      </c>
      <c r="U183" s="33"/>
      <c r="V183" s="33"/>
      <c r="W183" s="33"/>
      <c r="X183" s="33"/>
      <c r="Y183" s="33"/>
      <c r="Z183" s="33"/>
      <c r="AA183" s="33"/>
      <c r="AB183" s="33"/>
      <c r="AC183" s="33"/>
      <c r="AD183" s="33"/>
      <c r="AE183" s="33"/>
      <c r="AR183" s="178" t="s">
        <v>192</v>
      </c>
      <c r="AT183" s="178" t="s">
        <v>187</v>
      </c>
      <c r="AU183" s="178" t="s">
        <v>88</v>
      </c>
      <c r="AY183" s="18" t="s">
        <v>184</v>
      </c>
      <c r="BE183" s="179">
        <f>IF(N183="základní",J183,0)</f>
        <v>0</v>
      </c>
      <c r="BF183" s="179">
        <f>IF(N183="snížená",J183,0)</f>
        <v>0</v>
      </c>
      <c r="BG183" s="179">
        <f>IF(N183="zákl. přenesená",J183,0)</f>
        <v>0</v>
      </c>
      <c r="BH183" s="179">
        <f>IF(N183="sníž. přenesená",J183,0)</f>
        <v>0</v>
      </c>
      <c r="BI183" s="179">
        <f>IF(N183="nulová",J183,0)</f>
        <v>0</v>
      </c>
      <c r="BJ183" s="18" t="s">
        <v>86</v>
      </c>
      <c r="BK183" s="179">
        <f>ROUND(I183*H183,2)</f>
        <v>0</v>
      </c>
      <c r="BL183" s="18" t="s">
        <v>192</v>
      </c>
      <c r="BM183" s="178" t="s">
        <v>1481</v>
      </c>
    </row>
    <row r="184" spans="1:65" s="2" customFormat="1" ht="24.2" customHeight="1">
      <c r="A184" s="33"/>
      <c r="B184" s="166"/>
      <c r="C184" s="167" t="s">
        <v>262</v>
      </c>
      <c r="D184" s="167" t="s">
        <v>187</v>
      </c>
      <c r="E184" s="168" t="s">
        <v>1482</v>
      </c>
      <c r="F184" s="169" t="s">
        <v>1483</v>
      </c>
      <c r="G184" s="170" t="s">
        <v>286</v>
      </c>
      <c r="H184" s="171">
        <v>13</v>
      </c>
      <c r="I184" s="172"/>
      <c r="J184" s="173">
        <f>ROUND(I184*H184,2)</f>
        <v>0</v>
      </c>
      <c r="K184" s="169" t="s">
        <v>925</v>
      </c>
      <c r="L184" s="34"/>
      <c r="M184" s="174" t="s">
        <v>1</v>
      </c>
      <c r="N184" s="175" t="s">
        <v>44</v>
      </c>
      <c r="O184" s="59"/>
      <c r="P184" s="176">
        <f>O184*H184</f>
        <v>0</v>
      </c>
      <c r="Q184" s="176">
        <v>3.2399999999999998E-3</v>
      </c>
      <c r="R184" s="176">
        <f>Q184*H184</f>
        <v>4.2119999999999998E-2</v>
      </c>
      <c r="S184" s="176">
        <v>0</v>
      </c>
      <c r="T184" s="177">
        <f>S184*H184</f>
        <v>0</v>
      </c>
      <c r="U184" s="33"/>
      <c r="V184" s="33"/>
      <c r="W184" s="33"/>
      <c r="X184" s="33"/>
      <c r="Y184" s="33"/>
      <c r="Z184" s="33"/>
      <c r="AA184" s="33"/>
      <c r="AB184" s="33"/>
      <c r="AC184" s="33"/>
      <c r="AD184" s="33"/>
      <c r="AE184" s="33"/>
      <c r="AR184" s="178" t="s">
        <v>192</v>
      </c>
      <c r="AT184" s="178" t="s">
        <v>187</v>
      </c>
      <c r="AU184" s="178" t="s">
        <v>88</v>
      </c>
      <c r="AY184" s="18" t="s">
        <v>184</v>
      </c>
      <c r="BE184" s="179">
        <f>IF(N184="základní",J184,0)</f>
        <v>0</v>
      </c>
      <c r="BF184" s="179">
        <f>IF(N184="snížená",J184,0)</f>
        <v>0</v>
      </c>
      <c r="BG184" s="179">
        <f>IF(N184="zákl. přenesená",J184,0)</f>
        <v>0</v>
      </c>
      <c r="BH184" s="179">
        <f>IF(N184="sníž. přenesená",J184,0)</f>
        <v>0</v>
      </c>
      <c r="BI184" s="179">
        <f>IF(N184="nulová",J184,0)</f>
        <v>0</v>
      </c>
      <c r="BJ184" s="18" t="s">
        <v>86</v>
      </c>
      <c r="BK184" s="179">
        <f>ROUND(I184*H184,2)</f>
        <v>0</v>
      </c>
      <c r="BL184" s="18" t="s">
        <v>192</v>
      </c>
      <c r="BM184" s="178" t="s">
        <v>1484</v>
      </c>
    </row>
    <row r="185" spans="1:65" s="2" customFormat="1" ht="24.2" customHeight="1">
      <c r="A185" s="33"/>
      <c r="B185" s="166"/>
      <c r="C185" s="200" t="s">
        <v>8</v>
      </c>
      <c r="D185" s="200" t="s">
        <v>213</v>
      </c>
      <c r="E185" s="201" t="s">
        <v>1485</v>
      </c>
      <c r="F185" s="202" t="s">
        <v>1486</v>
      </c>
      <c r="G185" s="203" t="s">
        <v>228</v>
      </c>
      <c r="H185" s="204">
        <v>2.117</v>
      </c>
      <c r="I185" s="205"/>
      <c r="J185" s="206">
        <f>ROUND(I185*H185,2)</f>
        <v>0</v>
      </c>
      <c r="K185" s="202" t="s">
        <v>925</v>
      </c>
      <c r="L185" s="207"/>
      <c r="M185" s="208" t="s">
        <v>1</v>
      </c>
      <c r="N185" s="209" t="s">
        <v>44</v>
      </c>
      <c r="O185" s="59"/>
      <c r="P185" s="176">
        <f>O185*H185</f>
        <v>0</v>
      </c>
      <c r="Q185" s="176">
        <v>0.81499999999999995</v>
      </c>
      <c r="R185" s="176">
        <f>Q185*H185</f>
        <v>1.725355</v>
      </c>
      <c r="S185" s="176">
        <v>0</v>
      </c>
      <c r="T185" s="177">
        <f>S185*H185</f>
        <v>0</v>
      </c>
      <c r="U185" s="33"/>
      <c r="V185" s="33"/>
      <c r="W185" s="33"/>
      <c r="X185" s="33"/>
      <c r="Y185" s="33"/>
      <c r="Z185" s="33"/>
      <c r="AA185" s="33"/>
      <c r="AB185" s="33"/>
      <c r="AC185" s="33"/>
      <c r="AD185" s="33"/>
      <c r="AE185" s="33"/>
      <c r="AR185" s="178" t="s">
        <v>217</v>
      </c>
      <c r="AT185" s="178" t="s">
        <v>213</v>
      </c>
      <c r="AU185" s="178" t="s">
        <v>88</v>
      </c>
      <c r="AY185" s="18" t="s">
        <v>184</v>
      </c>
      <c r="BE185" s="179">
        <f>IF(N185="základní",J185,0)</f>
        <v>0</v>
      </c>
      <c r="BF185" s="179">
        <f>IF(N185="snížená",J185,0)</f>
        <v>0</v>
      </c>
      <c r="BG185" s="179">
        <f>IF(N185="zákl. přenesená",J185,0)</f>
        <v>0</v>
      </c>
      <c r="BH185" s="179">
        <f>IF(N185="sníž. přenesená",J185,0)</f>
        <v>0</v>
      </c>
      <c r="BI185" s="179">
        <f>IF(N185="nulová",J185,0)</f>
        <v>0</v>
      </c>
      <c r="BJ185" s="18" t="s">
        <v>86</v>
      </c>
      <c r="BK185" s="179">
        <f>ROUND(I185*H185,2)</f>
        <v>0</v>
      </c>
      <c r="BL185" s="18" t="s">
        <v>192</v>
      </c>
      <c r="BM185" s="178" t="s">
        <v>1487</v>
      </c>
    </row>
    <row r="186" spans="1:65" s="15" customFormat="1" ht="11.25">
      <c r="B186" s="210"/>
      <c r="D186" s="180" t="s">
        <v>196</v>
      </c>
      <c r="E186" s="211" t="s">
        <v>1</v>
      </c>
      <c r="F186" s="212" t="s">
        <v>1488</v>
      </c>
      <c r="H186" s="211" t="s">
        <v>1</v>
      </c>
      <c r="I186" s="213"/>
      <c r="L186" s="210"/>
      <c r="M186" s="214"/>
      <c r="N186" s="215"/>
      <c r="O186" s="215"/>
      <c r="P186" s="215"/>
      <c r="Q186" s="215"/>
      <c r="R186" s="215"/>
      <c r="S186" s="215"/>
      <c r="T186" s="216"/>
      <c r="AT186" s="211" t="s">
        <v>196</v>
      </c>
      <c r="AU186" s="211" t="s">
        <v>88</v>
      </c>
      <c r="AV186" s="15" t="s">
        <v>86</v>
      </c>
      <c r="AW186" s="15" t="s">
        <v>36</v>
      </c>
      <c r="AX186" s="15" t="s">
        <v>79</v>
      </c>
      <c r="AY186" s="211" t="s">
        <v>184</v>
      </c>
    </row>
    <row r="187" spans="1:65" s="13" customFormat="1" ht="11.25">
      <c r="B187" s="184"/>
      <c r="D187" s="180" t="s">
        <v>196</v>
      </c>
      <c r="E187" s="185" t="s">
        <v>1</v>
      </c>
      <c r="F187" s="186" t="s">
        <v>1489</v>
      </c>
      <c r="H187" s="187">
        <v>1.9468799999999999</v>
      </c>
      <c r="I187" s="188"/>
      <c r="L187" s="184"/>
      <c r="M187" s="189"/>
      <c r="N187" s="190"/>
      <c r="O187" s="190"/>
      <c r="P187" s="190"/>
      <c r="Q187" s="190"/>
      <c r="R187" s="190"/>
      <c r="S187" s="190"/>
      <c r="T187" s="191"/>
      <c r="AT187" s="185" t="s">
        <v>196</v>
      </c>
      <c r="AU187" s="185" t="s">
        <v>88</v>
      </c>
      <c r="AV187" s="13" t="s">
        <v>88</v>
      </c>
      <c r="AW187" s="13" t="s">
        <v>36</v>
      </c>
      <c r="AX187" s="13" t="s">
        <v>79</v>
      </c>
      <c r="AY187" s="185" t="s">
        <v>184</v>
      </c>
    </row>
    <row r="188" spans="1:65" s="15" customFormat="1" ht="11.25">
      <c r="B188" s="210"/>
      <c r="D188" s="180" t="s">
        <v>196</v>
      </c>
      <c r="E188" s="211" t="s">
        <v>1</v>
      </c>
      <c r="F188" s="212" t="s">
        <v>1490</v>
      </c>
      <c r="H188" s="211" t="s">
        <v>1</v>
      </c>
      <c r="I188" s="213"/>
      <c r="L188" s="210"/>
      <c r="M188" s="214"/>
      <c r="N188" s="215"/>
      <c r="O188" s="215"/>
      <c r="P188" s="215"/>
      <c r="Q188" s="215"/>
      <c r="R188" s="215"/>
      <c r="S188" s="215"/>
      <c r="T188" s="216"/>
      <c r="AT188" s="211" t="s">
        <v>196</v>
      </c>
      <c r="AU188" s="211" t="s">
        <v>88</v>
      </c>
      <c r="AV188" s="15" t="s">
        <v>86</v>
      </c>
      <c r="AW188" s="15" t="s">
        <v>36</v>
      </c>
      <c r="AX188" s="15" t="s">
        <v>79</v>
      </c>
      <c r="AY188" s="211" t="s">
        <v>184</v>
      </c>
    </row>
    <row r="189" spans="1:65" s="13" customFormat="1" ht="11.25">
      <c r="B189" s="184"/>
      <c r="D189" s="180" t="s">
        <v>196</v>
      </c>
      <c r="E189" s="185" t="s">
        <v>1</v>
      </c>
      <c r="F189" s="186" t="s">
        <v>1491</v>
      </c>
      <c r="H189" s="187">
        <v>0.170352</v>
      </c>
      <c r="I189" s="188"/>
      <c r="L189" s="184"/>
      <c r="M189" s="189"/>
      <c r="N189" s="190"/>
      <c r="O189" s="190"/>
      <c r="P189" s="190"/>
      <c r="Q189" s="190"/>
      <c r="R189" s="190"/>
      <c r="S189" s="190"/>
      <c r="T189" s="191"/>
      <c r="AT189" s="185" t="s">
        <v>196</v>
      </c>
      <c r="AU189" s="185" t="s">
        <v>88</v>
      </c>
      <c r="AV189" s="13" t="s">
        <v>88</v>
      </c>
      <c r="AW189" s="13" t="s">
        <v>36</v>
      </c>
      <c r="AX189" s="13" t="s">
        <v>79</v>
      </c>
      <c r="AY189" s="185" t="s">
        <v>184</v>
      </c>
    </row>
    <row r="190" spans="1:65" s="14" customFormat="1" ht="11.25">
      <c r="B190" s="192"/>
      <c r="D190" s="180" t="s">
        <v>196</v>
      </c>
      <c r="E190" s="193" t="s">
        <v>1</v>
      </c>
      <c r="F190" s="194" t="s">
        <v>212</v>
      </c>
      <c r="H190" s="195">
        <v>2.117232</v>
      </c>
      <c r="I190" s="196"/>
      <c r="L190" s="192"/>
      <c r="M190" s="197"/>
      <c r="N190" s="198"/>
      <c r="O190" s="198"/>
      <c r="P190" s="198"/>
      <c r="Q190" s="198"/>
      <c r="R190" s="198"/>
      <c r="S190" s="198"/>
      <c r="T190" s="199"/>
      <c r="AT190" s="193" t="s">
        <v>196</v>
      </c>
      <c r="AU190" s="193" t="s">
        <v>88</v>
      </c>
      <c r="AV190" s="14" t="s">
        <v>192</v>
      </c>
      <c r="AW190" s="14" t="s">
        <v>36</v>
      </c>
      <c r="AX190" s="14" t="s">
        <v>86</v>
      </c>
      <c r="AY190" s="193" t="s">
        <v>184</v>
      </c>
    </row>
    <row r="191" spans="1:65" s="2" customFormat="1" ht="24.2" customHeight="1">
      <c r="A191" s="33"/>
      <c r="B191" s="166"/>
      <c r="C191" s="200" t="s">
        <v>274</v>
      </c>
      <c r="D191" s="200" t="s">
        <v>213</v>
      </c>
      <c r="E191" s="201" t="s">
        <v>1492</v>
      </c>
      <c r="F191" s="202" t="s">
        <v>1493</v>
      </c>
      <c r="G191" s="203" t="s">
        <v>228</v>
      </c>
      <c r="H191" s="204">
        <v>0.32400000000000001</v>
      </c>
      <c r="I191" s="205"/>
      <c r="J191" s="206">
        <f>ROUND(I191*H191,2)</f>
        <v>0</v>
      </c>
      <c r="K191" s="202" t="s">
        <v>925</v>
      </c>
      <c r="L191" s="207"/>
      <c r="M191" s="208" t="s">
        <v>1</v>
      </c>
      <c r="N191" s="209" t="s">
        <v>44</v>
      </c>
      <c r="O191" s="59"/>
      <c r="P191" s="176">
        <f>O191*H191</f>
        <v>0</v>
      </c>
      <c r="Q191" s="176">
        <v>0.81499999999999995</v>
      </c>
      <c r="R191" s="176">
        <f>Q191*H191</f>
        <v>0.26406000000000002</v>
      </c>
      <c r="S191" s="176">
        <v>0</v>
      </c>
      <c r="T191" s="177">
        <f>S191*H191</f>
        <v>0</v>
      </c>
      <c r="U191" s="33"/>
      <c r="V191" s="33"/>
      <c r="W191" s="33"/>
      <c r="X191" s="33"/>
      <c r="Y191" s="33"/>
      <c r="Z191" s="33"/>
      <c r="AA191" s="33"/>
      <c r="AB191" s="33"/>
      <c r="AC191" s="33"/>
      <c r="AD191" s="33"/>
      <c r="AE191" s="33"/>
      <c r="AR191" s="178" t="s">
        <v>217</v>
      </c>
      <c r="AT191" s="178" t="s">
        <v>213</v>
      </c>
      <c r="AU191" s="178" t="s">
        <v>88</v>
      </c>
      <c r="AY191" s="18" t="s">
        <v>184</v>
      </c>
      <c r="BE191" s="179">
        <f>IF(N191="základní",J191,0)</f>
        <v>0</v>
      </c>
      <c r="BF191" s="179">
        <f>IF(N191="snížená",J191,0)</f>
        <v>0</v>
      </c>
      <c r="BG191" s="179">
        <f>IF(N191="zákl. přenesená",J191,0)</f>
        <v>0</v>
      </c>
      <c r="BH191" s="179">
        <f>IF(N191="sníž. přenesená",J191,0)</f>
        <v>0</v>
      </c>
      <c r="BI191" s="179">
        <f>IF(N191="nulová",J191,0)</f>
        <v>0</v>
      </c>
      <c r="BJ191" s="18" t="s">
        <v>86</v>
      </c>
      <c r="BK191" s="179">
        <f>ROUND(I191*H191,2)</f>
        <v>0</v>
      </c>
      <c r="BL191" s="18" t="s">
        <v>192</v>
      </c>
      <c r="BM191" s="178" t="s">
        <v>1494</v>
      </c>
    </row>
    <row r="192" spans="1:65" s="15" customFormat="1" ht="11.25">
      <c r="B192" s="210"/>
      <c r="D192" s="180" t="s">
        <v>196</v>
      </c>
      <c r="E192" s="211" t="s">
        <v>1</v>
      </c>
      <c r="F192" s="212" t="s">
        <v>1495</v>
      </c>
      <c r="H192" s="211" t="s">
        <v>1</v>
      </c>
      <c r="I192" s="213"/>
      <c r="L192" s="210"/>
      <c r="M192" s="214"/>
      <c r="N192" s="215"/>
      <c r="O192" s="215"/>
      <c r="P192" s="215"/>
      <c r="Q192" s="215"/>
      <c r="R192" s="215"/>
      <c r="S192" s="215"/>
      <c r="T192" s="216"/>
      <c r="AT192" s="211" t="s">
        <v>196</v>
      </c>
      <c r="AU192" s="211" t="s">
        <v>88</v>
      </c>
      <c r="AV192" s="15" t="s">
        <v>86</v>
      </c>
      <c r="AW192" s="15" t="s">
        <v>36</v>
      </c>
      <c r="AX192" s="15" t="s">
        <v>79</v>
      </c>
      <c r="AY192" s="211" t="s">
        <v>184</v>
      </c>
    </row>
    <row r="193" spans="1:65" s="13" customFormat="1" ht="11.25">
      <c r="B193" s="184"/>
      <c r="D193" s="180" t="s">
        <v>196</v>
      </c>
      <c r="E193" s="185" t="s">
        <v>1</v>
      </c>
      <c r="F193" s="186" t="s">
        <v>1496</v>
      </c>
      <c r="H193" s="187">
        <v>0.32447999999999999</v>
      </c>
      <c r="I193" s="188"/>
      <c r="L193" s="184"/>
      <c r="M193" s="189"/>
      <c r="N193" s="190"/>
      <c r="O193" s="190"/>
      <c r="P193" s="190"/>
      <c r="Q193" s="190"/>
      <c r="R193" s="190"/>
      <c r="S193" s="190"/>
      <c r="T193" s="191"/>
      <c r="AT193" s="185" t="s">
        <v>196</v>
      </c>
      <c r="AU193" s="185" t="s">
        <v>88</v>
      </c>
      <c r="AV193" s="13" t="s">
        <v>88</v>
      </c>
      <c r="AW193" s="13" t="s">
        <v>36</v>
      </c>
      <c r="AX193" s="13" t="s">
        <v>86</v>
      </c>
      <c r="AY193" s="185" t="s">
        <v>184</v>
      </c>
    </row>
    <row r="194" spans="1:65" s="2" customFormat="1" ht="14.45" customHeight="1">
      <c r="A194" s="33"/>
      <c r="B194" s="166"/>
      <c r="C194" s="200" t="s">
        <v>279</v>
      </c>
      <c r="D194" s="200" t="s">
        <v>213</v>
      </c>
      <c r="E194" s="201" t="s">
        <v>1196</v>
      </c>
      <c r="F194" s="202" t="s">
        <v>1197</v>
      </c>
      <c r="G194" s="203" t="s">
        <v>700</v>
      </c>
      <c r="H194" s="204">
        <v>22.042999999999999</v>
      </c>
      <c r="I194" s="205"/>
      <c r="J194" s="206">
        <f>ROUND(I194*H194,2)</f>
        <v>0</v>
      </c>
      <c r="K194" s="202" t="s">
        <v>925</v>
      </c>
      <c r="L194" s="207"/>
      <c r="M194" s="208" t="s">
        <v>1</v>
      </c>
      <c r="N194" s="209" t="s">
        <v>44</v>
      </c>
      <c r="O194" s="59"/>
      <c r="P194" s="176">
        <f>O194*H194</f>
        <v>0</v>
      </c>
      <c r="Q194" s="176">
        <v>1E-3</v>
      </c>
      <c r="R194" s="176">
        <f>Q194*H194</f>
        <v>2.2043E-2</v>
      </c>
      <c r="S194" s="176">
        <v>0</v>
      </c>
      <c r="T194" s="177">
        <f>S194*H194</f>
        <v>0</v>
      </c>
      <c r="U194" s="33"/>
      <c r="V194" s="33"/>
      <c r="W194" s="33"/>
      <c r="X194" s="33"/>
      <c r="Y194" s="33"/>
      <c r="Z194" s="33"/>
      <c r="AA194" s="33"/>
      <c r="AB194" s="33"/>
      <c r="AC194" s="33"/>
      <c r="AD194" s="33"/>
      <c r="AE194" s="33"/>
      <c r="AR194" s="178" t="s">
        <v>217</v>
      </c>
      <c r="AT194" s="178" t="s">
        <v>213</v>
      </c>
      <c r="AU194" s="178" t="s">
        <v>88</v>
      </c>
      <c r="AY194" s="18" t="s">
        <v>184</v>
      </c>
      <c r="BE194" s="179">
        <f>IF(N194="základní",J194,0)</f>
        <v>0</v>
      </c>
      <c r="BF194" s="179">
        <f>IF(N194="snížená",J194,0)</f>
        <v>0</v>
      </c>
      <c r="BG194" s="179">
        <f>IF(N194="zákl. přenesená",J194,0)</f>
        <v>0</v>
      </c>
      <c r="BH194" s="179">
        <f>IF(N194="sníž. přenesená",J194,0)</f>
        <v>0</v>
      </c>
      <c r="BI194" s="179">
        <f>IF(N194="nulová",J194,0)</f>
        <v>0</v>
      </c>
      <c r="BJ194" s="18" t="s">
        <v>86</v>
      </c>
      <c r="BK194" s="179">
        <f>ROUND(I194*H194,2)</f>
        <v>0</v>
      </c>
      <c r="BL194" s="18" t="s">
        <v>192</v>
      </c>
      <c r="BM194" s="178" t="s">
        <v>1497</v>
      </c>
    </row>
    <row r="195" spans="1:65" s="15" customFormat="1" ht="11.25">
      <c r="B195" s="210"/>
      <c r="D195" s="180" t="s">
        <v>196</v>
      </c>
      <c r="E195" s="211" t="s">
        <v>1</v>
      </c>
      <c r="F195" s="212" t="s">
        <v>1498</v>
      </c>
      <c r="H195" s="211" t="s">
        <v>1</v>
      </c>
      <c r="I195" s="213"/>
      <c r="L195" s="210"/>
      <c r="M195" s="214"/>
      <c r="N195" s="215"/>
      <c r="O195" s="215"/>
      <c r="P195" s="215"/>
      <c r="Q195" s="215"/>
      <c r="R195" s="215"/>
      <c r="S195" s="215"/>
      <c r="T195" s="216"/>
      <c r="AT195" s="211" t="s">
        <v>196</v>
      </c>
      <c r="AU195" s="211" t="s">
        <v>88</v>
      </c>
      <c r="AV195" s="15" t="s">
        <v>86</v>
      </c>
      <c r="AW195" s="15" t="s">
        <v>36</v>
      </c>
      <c r="AX195" s="15" t="s">
        <v>79</v>
      </c>
      <c r="AY195" s="211" t="s">
        <v>184</v>
      </c>
    </row>
    <row r="196" spans="1:65" s="13" customFormat="1" ht="11.25">
      <c r="B196" s="184"/>
      <c r="D196" s="180" t="s">
        <v>196</v>
      </c>
      <c r="E196" s="185" t="s">
        <v>1</v>
      </c>
      <c r="F196" s="186" t="s">
        <v>1499</v>
      </c>
      <c r="H196" s="187">
        <v>22.0428</v>
      </c>
      <c r="I196" s="188"/>
      <c r="L196" s="184"/>
      <c r="M196" s="189"/>
      <c r="N196" s="190"/>
      <c r="O196" s="190"/>
      <c r="P196" s="190"/>
      <c r="Q196" s="190"/>
      <c r="R196" s="190"/>
      <c r="S196" s="190"/>
      <c r="T196" s="191"/>
      <c r="AT196" s="185" t="s">
        <v>196</v>
      </c>
      <c r="AU196" s="185" t="s">
        <v>88</v>
      </c>
      <c r="AV196" s="13" t="s">
        <v>88</v>
      </c>
      <c r="AW196" s="13" t="s">
        <v>36</v>
      </c>
      <c r="AX196" s="13" t="s">
        <v>86</v>
      </c>
      <c r="AY196" s="185" t="s">
        <v>184</v>
      </c>
    </row>
    <row r="197" spans="1:65" s="2" customFormat="1" ht="24.2" customHeight="1">
      <c r="A197" s="33"/>
      <c r="B197" s="166"/>
      <c r="C197" s="200" t="s">
        <v>283</v>
      </c>
      <c r="D197" s="200" t="s">
        <v>213</v>
      </c>
      <c r="E197" s="201" t="s">
        <v>1500</v>
      </c>
      <c r="F197" s="202" t="s">
        <v>1501</v>
      </c>
      <c r="G197" s="203" t="s">
        <v>1193</v>
      </c>
      <c r="H197" s="204">
        <v>0.13</v>
      </c>
      <c r="I197" s="205"/>
      <c r="J197" s="206">
        <f>ROUND(I197*H197,2)</f>
        <v>0</v>
      </c>
      <c r="K197" s="202" t="s">
        <v>925</v>
      </c>
      <c r="L197" s="207"/>
      <c r="M197" s="208" t="s">
        <v>1</v>
      </c>
      <c r="N197" s="209" t="s">
        <v>44</v>
      </c>
      <c r="O197" s="59"/>
      <c r="P197" s="176">
        <f>O197*H197</f>
        <v>0</v>
      </c>
      <c r="Q197" s="176">
        <v>8.0100000000000005E-2</v>
      </c>
      <c r="R197" s="176">
        <f>Q197*H197</f>
        <v>1.0413E-2</v>
      </c>
      <c r="S197" s="176">
        <v>0</v>
      </c>
      <c r="T197" s="177">
        <f>S197*H197</f>
        <v>0</v>
      </c>
      <c r="U197" s="33"/>
      <c r="V197" s="33"/>
      <c r="W197" s="33"/>
      <c r="X197" s="33"/>
      <c r="Y197" s="33"/>
      <c r="Z197" s="33"/>
      <c r="AA197" s="33"/>
      <c r="AB197" s="33"/>
      <c r="AC197" s="33"/>
      <c r="AD197" s="33"/>
      <c r="AE197" s="33"/>
      <c r="AR197" s="178" t="s">
        <v>217</v>
      </c>
      <c r="AT197" s="178" t="s">
        <v>213</v>
      </c>
      <c r="AU197" s="178" t="s">
        <v>88</v>
      </c>
      <c r="AY197" s="18" t="s">
        <v>184</v>
      </c>
      <c r="BE197" s="179">
        <f>IF(N197="základní",J197,0)</f>
        <v>0</v>
      </c>
      <c r="BF197" s="179">
        <f>IF(N197="snížená",J197,0)</f>
        <v>0</v>
      </c>
      <c r="BG197" s="179">
        <f>IF(N197="zákl. přenesená",J197,0)</f>
        <v>0</v>
      </c>
      <c r="BH197" s="179">
        <f>IF(N197="sníž. přenesená",J197,0)</f>
        <v>0</v>
      </c>
      <c r="BI197" s="179">
        <f>IF(N197="nulová",J197,0)</f>
        <v>0</v>
      </c>
      <c r="BJ197" s="18" t="s">
        <v>86</v>
      </c>
      <c r="BK197" s="179">
        <f>ROUND(I197*H197,2)</f>
        <v>0</v>
      </c>
      <c r="BL197" s="18" t="s">
        <v>192</v>
      </c>
      <c r="BM197" s="178" t="s">
        <v>1502</v>
      </c>
    </row>
    <row r="198" spans="1:65" s="15" customFormat="1" ht="11.25">
      <c r="B198" s="210"/>
      <c r="D198" s="180" t="s">
        <v>196</v>
      </c>
      <c r="E198" s="211" t="s">
        <v>1</v>
      </c>
      <c r="F198" s="212" t="s">
        <v>1503</v>
      </c>
      <c r="H198" s="211" t="s">
        <v>1</v>
      </c>
      <c r="I198" s="213"/>
      <c r="L198" s="210"/>
      <c r="M198" s="214"/>
      <c r="N198" s="215"/>
      <c r="O198" s="215"/>
      <c r="P198" s="215"/>
      <c r="Q198" s="215"/>
      <c r="R198" s="215"/>
      <c r="S198" s="215"/>
      <c r="T198" s="216"/>
      <c r="AT198" s="211" t="s">
        <v>196</v>
      </c>
      <c r="AU198" s="211" t="s">
        <v>88</v>
      </c>
      <c r="AV198" s="15" t="s">
        <v>86</v>
      </c>
      <c r="AW198" s="15" t="s">
        <v>36</v>
      </c>
      <c r="AX198" s="15" t="s">
        <v>79</v>
      </c>
      <c r="AY198" s="211" t="s">
        <v>184</v>
      </c>
    </row>
    <row r="199" spans="1:65" s="13" customFormat="1" ht="11.25">
      <c r="B199" s="184"/>
      <c r="D199" s="180" t="s">
        <v>196</v>
      </c>
      <c r="E199" s="185" t="s">
        <v>1</v>
      </c>
      <c r="F199" s="186" t="s">
        <v>1504</v>
      </c>
      <c r="H199" s="187">
        <v>0.13</v>
      </c>
      <c r="I199" s="188"/>
      <c r="L199" s="184"/>
      <c r="M199" s="189"/>
      <c r="N199" s="190"/>
      <c r="O199" s="190"/>
      <c r="P199" s="190"/>
      <c r="Q199" s="190"/>
      <c r="R199" s="190"/>
      <c r="S199" s="190"/>
      <c r="T199" s="191"/>
      <c r="AT199" s="185" t="s">
        <v>196</v>
      </c>
      <c r="AU199" s="185" t="s">
        <v>88</v>
      </c>
      <c r="AV199" s="13" t="s">
        <v>88</v>
      </c>
      <c r="AW199" s="13" t="s">
        <v>36</v>
      </c>
      <c r="AX199" s="13" t="s">
        <v>86</v>
      </c>
      <c r="AY199" s="185" t="s">
        <v>184</v>
      </c>
    </row>
    <row r="200" spans="1:65" s="2" customFormat="1" ht="24.2" customHeight="1">
      <c r="A200" s="33"/>
      <c r="B200" s="166"/>
      <c r="C200" s="200" t="s">
        <v>288</v>
      </c>
      <c r="D200" s="200" t="s">
        <v>213</v>
      </c>
      <c r="E200" s="201" t="s">
        <v>1505</v>
      </c>
      <c r="F200" s="202" t="s">
        <v>1506</v>
      </c>
      <c r="G200" s="203" t="s">
        <v>1193</v>
      </c>
      <c r="H200" s="204">
        <v>0.13</v>
      </c>
      <c r="I200" s="205"/>
      <c r="J200" s="206">
        <f>ROUND(I200*H200,2)</f>
        <v>0</v>
      </c>
      <c r="K200" s="202" t="s">
        <v>1</v>
      </c>
      <c r="L200" s="207"/>
      <c r="M200" s="208" t="s">
        <v>1</v>
      </c>
      <c r="N200" s="209" t="s">
        <v>44</v>
      </c>
      <c r="O200" s="59"/>
      <c r="P200" s="176">
        <f>O200*H200</f>
        <v>0</v>
      </c>
      <c r="Q200" s="176">
        <v>8.2500000000000004E-2</v>
      </c>
      <c r="R200" s="176">
        <f>Q200*H200</f>
        <v>1.0725E-2</v>
      </c>
      <c r="S200" s="176">
        <v>0</v>
      </c>
      <c r="T200" s="177">
        <f>S200*H200</f>
        <v>0</v>
      </c>
      <c r="U200" s="33"/>
      <c r="V200" s="33"/>
      <c r="W200" s="33"/>
      <c r="X200" s="33"/>
      <c r="Y200" s="33"/>
      <c r="Z200" s="33"/>
      <c r="AA200" s="33"/>
      <c r="AB200" s="33"/>
      <c r="AC200" s="33"/>
      <c r="AD200" s="33"/>
      <c r="AE200" s="33"/>
      <c r="AR200" s="178" t="s">
        <v>217</v>
      </c>
      <c r="AT200" s="178" t="s">
        <v>213</v>
      </c>
      <c r="AU200" s="178" t="s">
        <v>88</v>
      </c>
      <c r="AY200" s="18" t="s">
        <v>184</v>
      </c>
      <c r="BE200" s="179">
        <f>IF(N200="základní",J200,0)</f>
        <v>0</v>
      </c>
      <c r="BF200" s="179">
        <f>IF(N200="snížená",J200,0)</f>
        <v>0</v>
      </c>
      <c r="BG200" s="179">
        <f>IF(N200="zákl. přenesená",J200,0)</f>
        <v>0</v>
      </c>
      <c r="BH200" s="179">
        <f>IF(N200="sníž. přenesená",J200,0)</f>
        <v>0</v>
      </c>
      <c r="BI200" s="179">
        <f>IF(N200="nulová",J200,0)</f>
        <v>0</v>
      </c>
      <c r="BJ200" s="18" t="s">
        <v>86</v>
      </c>
      <c r="BK200" s="179">
        <f>ROUND(I200*H200,2)</f>
        <v>0</v>
      </c>
      <c r="BL200" s="18" t="s">
        <v>192</v>
      </c>
      <c r="BM200" s="178" t="s">
        <v>1507</v>
      </c>
    </row>
    <row r="201" spans="1:65" s="15" customFormat="1" ht="11.25">
      <c r="B201" s="210"/>
      <c r="D201" s="180" t="s">
        <v>196</v>
      </c>
      <c r="E201" s="211" t="s">
        <v>1</v>
      </c>
      <c r="F201" s="212" t="s">
        <v>1508</v>
      </c>
      <c r="H201" s="211" t="s">
        <v>1</v>
      </c>
      <c r="I201" s="213"/>
      <c r="L201" s="210"/>
      <c r="M201" s="214"/>
      <c r="N201" s="215"/>
      <c r="O201" s="215"/>
      <c r="P201" s="215"/>
      <c r="Q201" s="215"/>
      <c r="R201" s="215"/>
      <c r="S201" s="215"/>
      <c r="T201" s="216"/>
      <c r="AT201" s="211" t="s">
        <v>196</v>
      </c>
      <c r="AU201" s="211" t="s">
        <v>88</v>
      </c>
      <c r="AV201" s="15" t="s">
        <v>86</v>
      </c>
      <c r="AW201" s="15" t="s">
        <v>36</v>
      </c>
      <c r="AX201" s="15" t="s">
        <v>79</v>
      </c>
      <c r="AY201" s="211" t="s">
        <v>184</v>
      </c>
    </row>
    <row r="202" spans="1:65" s="13" customFormat="1" ht="11.25">
      <c r="B202" s="184"/>
      <c r="D202" s="180" t="s">
        <v>196</v>
      </c>
      <c r="E202" s="185" t="s">
        <v>1</v>
      </c>
      <c r="F202" s="186" t="s">
        <v>1504</v>
      </c>
      <c r="H202" s="187">
        <v>0.13</v>
      </c>
      <c r="I202" s="188"/>
      <c r="L202" s="184"/>
      <c r="M202" s="189"/>
      <c r="N202" s="190"/>
      <c r="O202" s="190"/>
      <c r="P202" s="190"/>
      <c r="Q202" s="190"/>
      <c r="R202" s="190"/>
      <c r="S202" s="190"/>
      <c r="T202" s="191"/>
      <c r="AT202" s="185" t="s">
        <v>196</v>
      </c>
      <c r="AU202" s="185" t="s">
        <v>88</v>
      </c>
      <c r="AV202" s="13" t="s">
        <v>88</v>
      </c>
      <c r="AW202" s="13" t="s">
        <v>36</v>
      </c>
      <c r="AX202" s="13" t="s">
        <v>86</v>
      </c>
      <c r="AY202" s="185" t="s">
        <v>184</v>
      </c>
    </row>
    <row r="203" spans="1:65" s="2" customFormat="1" ht="24.2" customHeight="1">
      <c r="A203" s="33"/>
      <c r="B203" s="166"/>
      <c r="C203" s="200" t="s">
        <v>295</v>
      </c>
      <c r="D203" s="200" t="s">
        <v>213</v>
      </c>
      <c r="E203" s="201" t="s">
        <v>1509</v>
      </c>
      <c r="F203" s="202" t="s">
        <v>1510</v>
      </c>
      <c r="G203" s="203" t="s">
        <v>1193</v>
      </c>
      <c r="H203" s="204">
        <v>0.52</v>
      </c>
      <c r="I203" s="205"/>
      <c r="J203" s="206">
        <f>ROUND(I203*H203,2)</f>
        <v>0</v>
      </c>
      <c r="K203" s="202" t="s">
        <v>925</v>
      </c>
      <c r="L203" s="207"/>
      <c r="M203" s="208" t="s">
        <v>1</v>
      </c>
      <c r="N203" s="209" t="s">
        <v>44</v>
      </c>
      <c r="O203" s="59"/>
      <c r="P203" s="176">
        <f>O203*H203</f>
        <v>0</v>
      </c>
      <c r="Q203" s="176">
        <v>3.4700000000000002E-2</v>
      </c>
      <c r="R203" s="176">
        <f>Q203*H203</f>
        <v>1.8044000000000001E-2</v>
      </c>
      <c r="S203" s="176">
        <v>0</v>
      </c>
      <c r="T203" s="177">
        <f>S203*H203</f>
        <v>0</v>
      </c>
      <c r="U203" s="33"/>
      <c r="V203" s="33"/>
      <c r="W203" s="33"/>
      <c r="X203" s="33"/>
      <c r="Y203" s="33"/>
      <c r="Z203" s="33"/>
      <c r="AA203" s="33"/>
      <c r="AB203" s="33"/>
      <c r="AC203" s="33"/>
      <c r="AD203" s="33"/>
      <c r="AE203" s="33"/>
      <c r="AR203" s="178" t="s">
        <v>217</v>
      </c>
      <c r="AT203" s="178" t="s">
        <v>213</v>
      </c>
      <c r="AU203" s="178" t="s">
        <v>88</v>
      </c>
      <c r="AY203" s="18" t="s">
        <v>184</v>
      </c>
      <c r="BE203" s="179">
        <f>IF(N203="základní",J203,0)</f>
        <v>0</v>
      </c>
      <c r="BF203" s="179">
        <f>IF(N203="snížená",J203,0)</f>
        <v>0</v>
      </c>
      <c r="BG203" s="179">
        <f>IF(N203="zákl. přenesená",J203,0)</f>
        <v>0</v>
      </c>
      <c r="BH203" s="179">
        <f>IF(N203="sníž. přenesená",J203,0)</f>
        <v>0</v>
      </c>
      <c r="BI203" s="179">
        <f>IF(N203="nulová",J203,0)</f>
        <v>0</v>
      </c>
      <c r="BJ203" s="18" t="s">
        <v>86</v>
      </c>
      <c r="BK203" s="179">
        <f>ROUND(I203*H203,2)</f>
        <v>0</v>
      </c>
      <c r="BL203" s="18" t="s">
        <v>192</v>
      </c>
      <c r="BM203" s="178" t="s">
        <v>1511</v>
      </c>
    </row>
    <row r="204" spans="1:65" s="15" customFormat="1" ht="11.25">
      <c r="B204" s="210"/>
      <c r="D204" s="180" t="s">
        <v>196</v>
      </c>
      <c r="E204" s="211" t="s">
        <v>1</v>
      </c>
      <c r="F204" s="212" t="s">
        <v>1512</v>
      </c>
      <c r="H204" s="211" t="s">
        <v>1</v>
      </c>
      <c r="I204" s="213"/>
      <c r="L204" s="210"/>
      <c r="M204" s="214"/>
      <c r="N204" s="215"/>
      <c r="O204" s="215"/>
      <c r="P204" s="215"/>
      <c r="Q204" s="215"/>
      <c r="R204" s="215"/>
      <c r="S204" s="215"/>
      <c r="T204" s="216"/>
      <c r="AT204" s="211" t="s">
        <v>196</v>
      </c>
      <c r="AU204" s="211" t="s">
        <v>88</v>
      </c>
      <c r="AV204" s="15" t="s">
        <v>86</v>
      </c>
      <c r="AW204" s="15" t="s">
        <v>36</v>
      </c>
      <c r="AX204" s="15" t="s">
        <v>79</v>
      </c>
      <c r="AY204" s="211" t="s">
        <v>184</v>
      </c>
    </row>
    <row r="205" spans="1:65" s="13" customFormat="1" ht="11.25">
      <c r="B205" s="184"/>
      <c r="D205" s="180" t="s">
        <v>196</v>
      </c>
      <c r="E205" s="185" t="s">
        <v>1</v>
      </c>
      <c r="F205" s="186" t="s">
        <v>1513</v>
      </c>
      <c r="H205" s="187">
        <v>0.52</v>
      </c>
      <c r="I205" s="188"/>
      <c r="L205" s="184"/>
      <c r="M205" s="189"/>
      <c r="N205" s="190"/>
      <c r="O205" s="190"/>
      <c r="P205" s="190"/>
      <c r="Q205" s="190"/>
      <c r="R205" s="190"/>
      <c r="S205" s="190"/>
      <c r="T205" s="191"/>
      <c r="AT205" s="185" t="s">
        <v>196</v>
      </c>
      <c r="AU205" s="185" t="s">
        <v>88</v>
      </c>
      <c r="AV205" s="13" t="s">
        <v>88</v>
      </c>
      <c r="AW205" s="13" t="s">
        <v>36</v>
      </c>
      <c r="AX205" s="13" t="s">
        <v>86</v>
      </c>
      <c r="AY205" s="185" t="s">
        <v>184</v>
      </c>
    </row>
    <row r="206" spans="1:65" s="2" customFormat="1" ht="14.45" customHeight="1">
      <c r="A206" s="33"/>
      <c r="B206" s="166"/>
      <c r="C206" s="167" t="s">
        <v>7</v>
      </c>
      <c r="D206" s="167" t="s">
        <v>187</v>
      </c>
      <c r="E206" s="168" t="s">
        <v>1514</v>
      </c>
      <c r="F206" s="169" t="s">
        <v>1515</v>
      </c>
      <c r="G206" s="170" t="s">
        <v>286</v>
      </c>
      <c r="H206" s="171">
        <v>2</v>
      </c>
      <c r="I206" s="172"/>
      <c r="J206" s="173">
        <f>ROUND(I206*H206,2)</f>
        <v>0</v>
      </c>
      <c r="K206" s="169" t="s">
        <v>925</v>
      </c>
      <c r="L206" s="34"/>
      <c r="M206" s="174" t="s">
        <v>1</v>
      </c>
      <c r="N206" s="175" t="s">
        <v>44</v>
      </c>
      <c r="O206" s="59"/>
      <c r="P206" s="176">
        <f>O206*H206</f>
        <v>0</v>
      </c>
      <c r="Q206" s="176">
        <v>2.1199999999999999E-3</v>
      </c>
      <c r="R206" s="176">
        <f>Q206*H206</f>
        <v>4.2399999999999998E-3</v>
      </c>
      <c r="S206" s="176">
        <v>0</v>
      </c>
      <c r="T206" s="177">
        <f>S206*H206</f>
        <v>0</v>
      </c>
      <c r="U206" s="33"/>
      <c r="V206" s="33"/>
      <c r="W206" s="33"/>
      <c r="X206" s="33"/>
      <c r="Y206" s="33"/>
      <c r="Z206" s="33"/>
      <c r="AA206" s="33"/>
      <c r="AB206" s="33"/>
      <c r="AC206" s="33"/>
      <c r="AD206" s="33"/>
      <c r="AE206" s="33"/>
      <c r="AR206" s="178" t="s">
        <v>192</v>
      </c>
      <c r="AT206" s="178" t="s">
        <v>187</v>
      </c>
      <c r="AU206" s="178" t="s">
        <v>88</v>
      </c>
      <c r="AY206" s="18" t="s">
        <v>184</v>
      </c>
      <c r="BE206" s="179">
        <f>IF(N206="základní",J206,0)</f>
        <v>0</v>
      </c>
      <c r="BF206" s="179">
        <f>IF(N206="snížená",J206,0)</f>
        <v>0</v>
      </c>
      <c r="BG206" s="179">
        <f>IF(N206="zákl. přenesená",J206,0)</f>
        <v>0</v>
      </c>
      <c r="BH206" s="179">
        <f>IF(N206="sníž. přenesená",J206,0)</f>
        <v>0</v>
      </c>
      <c r="BI206" s="179">
        <f>IF(N206="nulová",J206,0)</f>
        <v>0</v>
      </c>
      <c r="BJ206" s="18" t="s">
        <v>86</v>
      </c>
      <c r="BK206" s="179">
        <f>ROUND(I206*H206,2)</f>
        <v>0</v>
      </c>
      <c r="BL206" s="18" t="s">
        <v>192</v>
      </c>
      <c r="BM206" s="178" t="s">
        <v>1516</v>
      </c>
    </row>
    <row r="207" spans="1:65" s="2" customFormat="1" ht="14.45" customHeight="1">
      <c r="A207" s="33"/>
      <c r="B207" s="166"/>
      <c r="C207" s="167" t="s">
        <v>304</v>
      </c>
      <c r="D207" s="167" t="s">
        <v>187</v>
      </c>
      <c r="E207" s="168" t="s">
        <v>1517</v>
      </c>
      <c r="F207" s="169" t="s">
        <v>1518</v>
      </c>
      <c r="G207" s="170" t="s">
        <v>286</v>
      </c>
      <c r="H207" s="171">
        <v>2</v>
      </c>
      <c r="I207" s="172"/>
      <c r="J207" s="173">
        <f>ROUND(I207*H207,2)</f>
        <v>0</v>
      </c>
      <c r="K207" s="169" t="s">
        <v>925</v>
      </c>
      <c r="L207" s="34"/>
      <c r="M207" s="174" t="s">
        <v>1</v>
      </c>
      <c r="N207" s="175" t="s">
        <v>44</v>
      </c>
      <c r="O207" s="59"/>
      <c r="P207" s="176">
        <f>O207*H207</f>
        <v>0</v>
      </c>
      <c r="Q207" s="176">
        <v>4.7499999999999999E-3</v>
      </c>
      <c r="R207" s="176">
        <f>Q207*H207</f>
        <v>9.4999999999999998E-3</v>
      </c>
      <c r="S207" s="176">
        <v>0</v>
      </c>
      <c r="T207" s="177">
        <f>S207*H207</f>
        <v>0</v>
      </c>
      <c r="U207" s="33"/>
      <c r="V207" s="33"/>
      <c r="W207" s="33"/>
      <c r="X207" s="33"/>
      <c r="Y207" s="33"/>
      <c r="Z207" s="33"/>
      <c r="AA207" s="33"/>
      <c r="AB207" s="33"/>
      <c r="AC207" s="33"/>
      <c r="AD207" s="33"/>
      <c r="AE207" s="33"/>
      <c r="AR207" s="178" t="s">
        <v>192</v>
      </c>
      <c r="AT207" s="178" t="s">
        <v>187</v>
      </c>
      <c r="AU207" s="178" t="s">
        <v>88</v>
      </c>
      <c r="AY207" s="18" t="s">
        <v>184</v>
      </c>
      <c r="BE207" s="179">
        <f>IF(N207="základní",J207,0)</f>
        <v>0</v>
      </c>
      <c r="BF207" s="179">
        <f>IF(N207="snížená",J207,0)</f>
        <v>0</v>
      </c>
      <c r="BG207" s="179">
        <f>IF(N207="zákl. přenesená",J207,0)</f>
        <v>0</v>
      </c>
      <c r="BH207" s="179">
        <f>IF(N207="sníž. přenesená",J207,0)</f>
        <v>0</v>
      </c>
      <c r="BI207" s="179">
        <f>IF(N207="nulová",J207,0)</f>
        <v>0</v>
      </c>
      <c r="BJ207" s="18" t="s">
        <v>86</v>
      </c>
      <c r="BK207" s="179">
        <f>ROUND(I207*H207,2)</f>
        <v>0</v>
      </c>
      <c r="BL207" s="18" t="s">
        <v>192</v>
      </c>
      <c r="BM207" s="178" t="s">
        <v>1519</v>
      </c>
    </row>
    <row r="208" spans="1:65" s="12" customFormat="1" ht="22.9" customHeight="1">
      <c r="B208" s="153"/>
      <c r="D208" s="154" t="s">
        <v>78</v>
      </c>
      <c r="E208" s="164" t="s">
        <v>220</v>
      </c>
      <c r="F208" s="164" t="s">
        <v>972</v>
      </c>
      <c r="I208" s="156"/>
      <c r="J208" s="165">
        <f>BK208</f>
        <v>0</v>
      </c>
      <c r="L208" s="153"/>
      <c r="M208" s="158"/>
      <c r="N208" s="159"/>
      <c r="O208" s="159"/>
      <c r="P208" s="160">
        <f>SUM(P209:P222)</f>
        <v>0</v>
      </c>
      <c r="Q208" s="159"/>
      <c r="R208" s="160">
        <f>SUM(R209:R222)</f>
        <v>3.2836159999999996E-2</v>
      </c>
      <c r="S208" s="159"/>
      <c r="T208" s="161">
        <f>SUM(T209:T222)</f>
        <v>0</v>
      </c>
      <c r="AR208" s="154" t="s">
        <v>86</v>
      </c>
      <c r="AT208" s="162" t="s">
        <v>78</v>
      </c>
      <c r="AU208" s="162" t="s">
        <v>86</v>
      </c>
      <c r="AY208" s="154" t="s">
        <v>184</v>
      </c>
      <c r="BK208" s="163">
        <f>SUM(BK209:BK222)</f>
        <v>0</v>
      </c>
    </row>
    <row r="209" spans="1:65" s="2" customFormat="1" ht="24.2" customHeight="1">
      <c r="A209" s="33"/>
      <c r="B209" s="166"/>
      <c r="C209" s="167" t="s">
        <v>310</v>
      </c>
      <c r="D209" s="167" t="s">
        <v>187</v>
      </c>
      <c r="E209" s="168" t="s">
        <v>973</v>
      </c>
      <c r="F209" s="169" t="s">
        <v>974</v>
      </c>
      <c r="G209" s="170" t="s">
        <v>200</v>
      </c>
      <c r="H209" s="171">
        <v>58.636000000000003</v>
      </c>
      <c r="I209" s="172"/>
      <c r="J209" s="173">
        <f>ROUND(I209*H209,2)</f>
        <v>0</v>
      </c>
      <c r="K209" s="169" t="s">
        <v>925</v>
      </c>
      <c r="L209" s="34"/>
      <c r="M209" s="174" t="s">
        <v>1</v>
      </c>
      <c r="N209" s="175" t="s">
        <v>44</v>
      </c>
      <c r="O209" s="59"/>
      <c r="P209" s="176">
        <f>O209*H209</f>
        <v>0</v>
      </c>
      <c r="Q209" s="176">
        <v>5.5999999999999995E-4</v>
      </c>
      <c r="R209" s="176">
        <f>Q209*H209</f>
        <v>3.2836159999999996E-2</v>
      </c>
      <c r="S209" s="176">
        <v>0</v>
      </c>
      <c r="T209" s="177">
        <f>S209*H209</f>
        <v>0</v>
      </c>
      <c r="U209" s="33"/>
      <c r="V209" s="33"/>
      <c r="W209" s="33"/>
      <c r="X209" s="33"/>
      <c r="Y209" s="33"/>
      <c r="Z209" s="33"/>
      <c r="AA209" s="33"/>
      <c r="AB209" s="33"/>
      <c r="AC209" s="33"/>
      <c r="AD209" s="33"/>
      <c r="AE209" s="33"/>
      <c r="AR209" s="178" t="s">
        <v>192</v>
      </c>
      <c r="AT209" s="178" t="s">
        <v>187</v>
      </c>
      <c r="AU209" s="178" t="s">
        <v>88</v>
      </c>
      <c r="AY209" s="18" t="s">
        <v>184</v>
      </c>
      <c r="BE209" s="179">
        <f>IF(N209="základní",J209,0)</f>
        <v>0</v>
      </c>
      <c r="BF209" s="179">
        <f>IF(N209="snížená",J209,0)</f>
        <v>0</v>
      </c>
      <c r="BG209" s="179">
        <f>IF(N209="zákl. přenesená",J209,0)</f>
        <v>0</v>
      </c>
      <c r="BH209" s="179">
        <f>IF(N209="sníž. přenesená",J209,0)</f>
        <v>0</v>
      </c>
      <c r="BI209" s="179">
        <f>IF(N209="nulová",J209,0)</f>
        <v>0</v>
      </c>
      <c r="BJ209" s="18" t="s">
        <v>86</v>
      </c>
      <c r="BK209" s="179">
        <f>ROUND(I209*H209,2)</f>
        <v>0</v>
      </c>
      <c r="BL209" s="18" t="s">
        <v>192</v>
      </c>
      <c r="BM209" s="178" t="s">
        <v>1520</v>
      </c>
    </row>
    <row r="210" spans="1:65" s="15" customFormat="1" ht="11.25">
      <c r="B210" s="210"/>
      <c r="D210" s="180" t="s">
        <v>196</v>
      </c>
      <c r="E210" s="211" t="s">
        <v>1</v>
      </c>
      <c r="F210" s="212" t="s">
        <v>1521</v>
      </c>
      <c r="H210" s="211" t="s">
        <v>1</v>
      </c>
      <c r="I210" s="213"/>
      <c r="L210" s="210"/>
      <c r="M210" s="214"/>
      <c r="N210" s="215"/>
      <c r="O210" s="215"/>
      <c r="P210" s="215"/>
      <c r="Q210" s="215"/>
      <c r="R210" s="215"/>
      <c r="S210" s="215"/>
      <c r="T210" s="216"/>
      <c r="AT210" s="211" t="s">
        <v>196</v>
      </c>
      <c r="AU210" s="211" t="s">
        <v>88</v>
      </c>
      <c r="AV210" s="15" t="s">
        <v>86</v>
      </c>
      <c r="AW210" s="15" t="s">
        <v>36</v>
      </c>
      <c r="AX210" s="15" t="s">
        <v>79</v>
      </c>
      <c r="AY210" s="211" t="s">
        <v>184</v>
      </c>
    </row>
    <row r="211" spans="1:65" s="13" customFormat="1" ht="11.25">
      <c r="B211" s="184"/>
      <c r="D211" s="180" t="s">
        <v>196</v>
      </c>
      <c r="E211" s="185" t="s">
        <v>1</v>
      </c>
      <c r="F211" s="186" t="s">
        <v>1522</v>
      </c>
      <c r="H211" s="187">
        <v>8.9760000000000009</v>
      </c>
      <c r="I211" s="188"/>
      <c r="L211" s="184"/>
      <c r="M211" s="189"/>
      <c r="N211" s="190"/>
      <c r="O211" s="190"/>
      <c r="P211" s="190"/>
      <c r="Q211" s="190"/>
      <c r="R211" s="190"/>
      <c r="S211" s="190"/>
      <c r="T211" s="191"/>
      <c r="AT211" s="185" t="s">
        <v>196</v>
      </c>
      <c r="AU211" s="185" t="s">
        <v>88</v>
      </c>
      <c r="AV211" s="13" t="s">
        <v>88</v>
      </c>
      <c r="AW211" s="13" t="s">
        <v>36</v>
      </c>
      <c r="AX211" s="13" t="s">
        <v>79</v>
      </c>
      <c r="AY211" s="185" t="s">
        <v>184</v>
      </c>
    </row>
    <row r="212" spans="1:65" s="15" customFormat="1" ht="11.25">
      <c r="B212" s="210"/>
      <c r="D212" s="180" t="s">
        <v>196</v>
      </c>
      <c r="E212" s="211" t="s">
        <v>1</v>
      </c>
      <c r="F212" s="212" t="s">
        <v>1523</v>
      </c>
      <c r="H212" s="211" t="s">
        <v>1</v>
      </c>
      <c r="I212" s="213"/>
      <c r="L212" s="210"/>
      <c r="M212" s="214"/>
      <c r="N212" s="215"/>
      <c r="O212" s="215"/>
      <c r="P212" s="215"/>
      <c r="Q212" s="215"/>
      <c r="R212" s="215"/>
      <c r="S212" s="215"/>
      <c r="T212" s="216"/>
      <c r="AT212" s="211" t="s">
        <v>196</v>
      </c>
      <c r="AU212" s="211" t="s">
        <v>88</v>
      </c>
      <c r="AV212" s="15" t="s">
        <v>86</v>
      </c>
      <c r="AW212" s="15" t="s">
        <v>36</v>
      </c>
      <c r="AX212" s="15" t="s">
        <v>79</v>
      </c>
      <c r="AY212" s="211" t="s">
        <v>184</v>
      </c>
    </row>
    <row r="213" spans="1:65" s="13" customFormat="1" ht="11.25">
      <c r="B213" s="184"/>
      <c r="D213" s="180" t="s">
        <v>196</v>
      </c>
      <c r="E213" s="185" t="s">
        <v>1</v>
      </c>
      <c r="F213" s="186" t="s">
        <v>1524</v>
      </c>
      <c r="H213" s="187">
        <v>4.1256000000000004</v>
      </c>
      <c r="I213" s="188"/>
      <c r="L213" s="184"/>
      <c r="M213" s="189"/>
      <c r="N213" s="190"/>
      <c r="O213" s="190"/>
      <c r="P213" s="190"/>
      <c r="Q213" s="190"/>
      <c r="R213" s="190"/>
      <c r="S213" s="190"/>
      <c r="T213" s="191"/>
      <c r="AT213" s="185" t="s">
        <v>196</v>
      </c>
      <c r="AU213" s="185" t="s">
        <v>88</v>
      </c>
      <c r="AV213" s="13" t="s">
        <v>88</v>
      </c>
      <c r="AW213" s="13" t="s">
        <v>36</v>
      </c>
      <c r="AX213" s="13" t="s">
        <v>79</v>
      </c>
      <c r="AY213" s="185" t="s">
        <v>184</v>
      </c>
    </row>
    <row r="214" spans="1:65" s="15" customFormat="1" ht="11.25">
      <c r="B214" s="210"/>
      <c r="D214" s="180" t="s">
        <v>196</v>
      </c>
      <c r="E214" s="211" t="s">
        <v>1</v>
      </c>
      <c r="F214" s="212" t="s">
        <v>1525</v>
      </c>
      <c r="H214" s="211" t="s">
        <v>1</v>
      </c>
      <c r="I214" s="213"/>
      <c r="L214" s="210"/>
      <c r="M214" s="214"/>
      <c r="N214" s="215"/>
      <c r="O214" s="215"/>
      <c r="P214" s="215"/>
      <c r="Q214" s="215"/>
      <c r="R214" s="215"/>
      <c r="S214" s="215"/>
      <c r="T214" s="216"/>
      <c r="AT214" s="211" t="s">
        <v>196</v>
      </c>
      <c r="AU214" s="211" t="s">
        <v>88</v>
      </c>
      <c r="AV214" s="15" t="s">
        <v>86</v>
      </c>
      <c r="AW214" s="15" t="s">
        <v>36</v>
      </c>
      <c r="AX214" s="15" t="s">
        <v>79</v>
      </c>
      <c r="AY214" s="211" t="s">
        <v>184</v>
      </c>
    </row>
    <row r="215" spans="1:65" s="13" customFormat="1" ht="11.25">
      <c r="B215" s="184"/>
      <c r="D215" s="180" t="s">
        <v>196</v>
      </c>
      <c r="E215" s="185" t="s">
        <v>1</v>
      </c>
      <c r="F215" s="186" t="s">
        <v>1526</v>
      </c>
      <c r="H215" s="187">
        <v>4.3620000000000001</v>
      </c>
      <c r="I215" s="188"/>
      <c r="L215" s="184"/>
      <c r="M215" s="189"/>
      <c r="N215" s="190"/>
      <c r="O215" s="190"/>
      <c r="P215" s="190"/>
      <c r="Q215" s="190"/>
      <c r="R215" s="190"/>
      <c r="S215" s="190"/>
      <c r="T215" s="191"/>
      <c r="AT215" s="185" t="s">
        <v>196</v>
      </c>
      <c r="AU215" s="185" t="s">
        <v>88</v>
      </c>
      <c r="AV215" s="13" t="s">
        <v>88</v>
      </c>
      <c r="AW215" s="13" t="s">
        <v>36</v>
      </c>
      <c r="AX215" s="13" t="s">
        <v>79</v>
      </c>
      <c r="AY215" s="185" t="s">
        <v>184</v>
      </c>
    </row>
    <row r="216" spans="1:65" s="15" customFormat="1" ht="11.25">
      <c r="B216" s="210"/>
      <c r="D216" s="180" t="s">
        <v>196</v>
      </c>
      <c r="E216" s="211" t="s">
        <v>1</v>
      </c>
      <c r="F216" s="212" t="s">
        <v>1527</v>
      </c>
      <c r="H216" s="211" t="s">
        <v>1</v>
      </c>
      <c r="I216" s="213"/>
      <c r="L216" s="210"/>
      <c r="M216" s="214"/>
      <c r="N216" s="215"/>
      <c r="O216" s="215"/>
      <c r="P216" s="215"/>
      <c r="Q216" s="215"/>
      <c r="R216" s="215"/>
      <c r="S216" s="215"/>
      <c r="T216" s="216"/>
      <c r="AT216" s="211" t="s">
        <v>196</v>
      </c>
      <c r="AU216" s="211" t="s">
        <v>88</v>
      </c>
      <c r="AV216" s="15" t="s">
        <v>86</v>
      </c>
      <c r="AW216" s="15" t="s">
        <v>36</v>
      </c>
      <c r="AX216" s="15" t="s">
        <v>79</v>
      </c>
      <c r="AY216" s="211" t="s">
        <v>184</v>
      </c>
    </row>
    <row r="217" spans="1:65" s="13" customFormat="1" ht="11.25">
      <c r="B217" s="184"/>
      <c r="D217" s="180" t="s">
        <v>196</v>
      </c>
      <c r="E217" s="185" t="s">
        <v>1</v>
      </c>
      <c r="F217" s="186" t="s">
        <v>1528</v>
      </c>
      <c r="H217" s="187">
        <v>2.7719999999999998</v>
      </c>
      <c r="I217" s="188"/>
      <c r="L217" s="184"/>
      <c r="M217" s="189"/>
      <c r="N217" s="190"/>
      <c r="O217" s="190"/>
      <c r="P217" s="190"/>
      <c r="Q217" s="190"/>
      <c r="R217" s="190"/>
      <c r="S217" s="190"/>
      <c r="T217" s="191"/>
      <c r="AT217" s="185" t="s">
        <v>196</v>
      </c>
      <c r="AU217" s="185" t="s">
        <v>88</v>
      </c>
      <c r="AV217" s="13" t="s">
        <v>88</v>
      </c>
      <c r="AW217" s="13" t="s">
        <v>36</v>
      </c>
      <c r="AX217" s="13" t="s">
        <v>79</v>
      </c>
      <c r="AY217" s="185" t="s">
        <v>184</v>
      </c>
    </row>
    <row r="218" spans="1:65" s="15" customFormat="1" ht="11.25">
      <c r="B218" s="210"/>
      <c r="D218" s="180" t="s">
        <v>196</v>
      </c>
      <c r="E218" s="211" t="s">
        <v>1</v>
      </c>
      <c r="F218" s="212" t="s">
        <v>1529</v>
      </c>
      <c r="H218" s="211" t="s">
        <v>1</v>
      </c>
      <c r="I218" s="213"/>
      <c r="L218" s="210"/>
      <c r="M218" s="214"/>
      <c r="N218" s="215"/>
      <c r="O218" s="215"/>
      <c r="P218" s="215"/>
      <c r="Q218" s="215"/>
      <c r="R218" s="215"/>
      <c r="S218" s="215"/>
      <c r="T218" s="216"/>
      <c r="AT218" s="211" t="s">
        <v>196</v>
      </c>
      <c r="AU218" s="211" t="s">
        <v>88</v>
      </c>
      <c r="AV218" s="15" t="s">
        <v>86</v>
      </c>
      <c r="AW218" s="15" t="s">
        <v>36</v>
      </c>
      <c r="AX218" s="15" t="s">
        <v>79</v>
      </c>
      <c r="AY218" s="211" t="s">
        <v>184</v>
      </c>
    </row>
    <row r="219" spans="1:65" s="13" customFormat="1" ht="11.25">
      <c r="B219" s="184"/>
      <c r="D219" s="180" t="s">
        <v>196</v>
      </c>
      <c r="E219" s="185" t="s">
        <v>1</v>
      </c>
      <c r="F219" s="186" t="s">
        <v>1530</v>
      </c>
      <c r="H219" s="187">
        <v>34.56</v>
      </c>
      <c r="I219" s="188"/>
      <c r="L219" s="184"/>
      <c r="M219" s="189"/>
      <c r="N219" s="190"/>
      <c r="O219" s="190"/>
      <c r="P219" s="190"/>
      <c r="Q219" s="190"/>
      <c r="R219" s="190"/>
      <c r="S219" s="190"/>
      <c r="T219" s="191"/>
      <c r="AT219" s="185" t="s">
        <v>196</v>
      </c>
      <c r="AU219" s="185" t="s">
        <v>88</v>
      </c>
      <c r="AV219" s="13" t="s">
        <v>88</v>
      </c>
      <c r="AW219" s="13" t="s">
        <v>36</v>
      </c>
      <c r="AX219" s="13" t="s">
        <v>79</v>
      </c>
      <c r="AY219" s="185" t="s">
        <v>184</v>
      </c>
    </row>
    <row r="220" spans="1:65" s="15" customFormat="1" ht="11.25">
      <c r="B220" s="210"/>
      <c r="D220" s="180" t="s">
        <v>196</v>
      </c>
      <c r="E220" s="211" t="s">
        <v>1</v>
      </c>
      <c r="F220" s="212" t="s">
        <v>1208</v>
      </c>
      <c r="H220" s="211" t="s">
        <v>1</v>
      </c>
      <c r="I220" s="213"/>
      <c r="L220" s="210"/>
      <c r="M220" s="214"/>
      <c r="N220" s="215"/>
      <c r="O220" s="215"/>
      <c r="P220" s="215"/>
      <c r="Q220" s="215"/>
      <c r="R220" s="215"/>
      <c r="S220" s="215"/>
      <c r="T220" s="216"/>
      <c r="AT220" s="211" t="s">
        <v>196</v>
      </c>
      <c r="AU220" s="211" t="s">
        <v>88</v>
      </c>
      <c r="AV220" s="15" t="s">
        <v>86</v>
      </c>
      <c r="AW220" s="15" t="s">
        <v>36</v>
      </c>
      <c r="AX220" s="15" t="s">
        <v>79</v>
      </c>
      <c r="AY220" s="211" t="s">
        <v>184</v>
      </c>
    </row>
    <row r="221" spans="1:65" s="13" customFormat="1" ht="11.25">
      <c r="B221" s="184"/>
      <c r="D221" s="180" t="s">
        <v>196</v>
      </c>
      <c r="E221" s="185" t="s">
        <v>1</v>
      </c>
      <c r="F221" s="186" t="s">
        <v>1531</v>
      </c>
      <c r="H221" s="187">
        <v>3.84</v>
      </c>
      <c r="I221" s="188"/>
      <c r="L221" s="184"/>
      <c r="M221" s="189"/>
      <c r="N221" s="190"/>
      <c r="O221" s="190"/>
      <c r="P221" s="190"/>
      <c r="Q221" s="190"/>
      <c r="R221" s="190"/>
      <c r="S221" s="190"/>
      <c r="T221" s="191"/>
      <c r="AT221" s="185" t="s">
        <v>196</v>
      </c>
      <c r="AU221" s="185" t="s">
        <v>88</v>
      </c>
      <c r="AV221" s="13" t="s">
        <v>88</v>
      </c>
      <c r="AW221" s="13" t="s">
        <v>36</v>
      </c>
      <c r="AX221" s="13" t="s">
        <v>79</v>
      </c>
      <c r="AY221" s="185" t="s">
        <v>184</v>
      </c>
    </row>
    <row r="222" spans="1:65" s="14" customFormat="1" ht="11.25">
      <c r="B222" s="192"/>
      <c r="D222" s="180" t="s">
        <v>196</v>
      </c>
      <c r="E222" s="193" t="s">
        <v>1</v>
      </c>
      <c r="F222" s="194" t="s">
        <v>212</v>
      </c>
      <c r="H222" s="195">
        <v>58.635599999999997</v>
      </c>
      <c r="I222" s="196"/>
      <c r="L222" s="192"/>
      <c r="M222" s="197"/>
      <c r="N222" s="198"/>
      <c r="O222" s="198"/>
      <c r="P222" s="198"/>
      <c r="Q222" s="198"/>
      <c r="R222" s="198"/>
      <c r="S222" s="198"/>
      <c r="T222" s="199"/>
      <c r="AT222" s="193" t="s">
        <v>196</v>
      </c>
      <c r="AU222" s="193" t="s">
        <v>88</v>
      </c>
      <c r="AV222" s="14" t="s">
        <v>192</v>
      </c>
      <c r="AW222" s="14" t="s">
        <v>36</v>
      </c>
      <c r="AX222" s="14" t="s">
        <v>86</v>
      </c>
      <c r="AY222" s="193" t="s">
        <v>184</v>
      </c>
    </row>
    <row r="223" spans="1:65" s="12" customFormat="1" ht="22.9" customHeight="1">
      <c r="B223" s="153"/>
      <c r="D223" s="154" t="s">
        <v>78</v>
      </c>
      <c r="E223" s="164" t="s">
        <v>233</v>
      </c>
      <c r="F223" s="164" t="s">
        <v>978</v>
      </c>
      <c r="I223" s="156"/>
      <c r="J223" s="165">
        <f>BK223</f>
        <v>0</v>
      </c>
      <c r="L223" s="153"/>
      <c r="M223" s="158"/>
      <c r="N223" s="159"/>
      <c r="O223" s="159"/>
      <c r="P223" s="160">
        <f>SUM(P224:P236)</f>
        <v>0</v>
      </c>
      <c r="Q223" s="159"/>
      <c r="R223" s="160">
        <f>SUM(R224:R236)</f>
        <v>0</v>
      </c>
      <c r="S223" s="159"/>
      <c r="T223" s="161">
        <f>SUM(T224:T236)</f>
        <v>0</v>
      </c>
      <c r="AR223" s="154" t="s">
        <v>86</v>
      </c>
      <c r="AT223" s="162" t="s">
        <v>78</v>
      </c>
      <c r="AU223" s="162" t="s">
        <v>86</v>
      </c>
      <c r="AY223" s="154" t="s">
        <v>184</v>
      </c>
      <c r="BK223" s="163">
        <f>SUM(BK224:BK236)</f>
        <v>0</v>
      </c>
    </row>
    <row r="224" spans="1:65" s="2" customFormat="1" ht="14.45" customHeight="1">
      <c r="A224" s="33"/>
      <c r="B224" s="166"/>
      <c r="C224" s="167" t="s">
        <v>314</v>
      </c>
      <c r="D224" s="167" t="s">
        <v>187</v>
      </c>
      <c r="E224" s="168" t="s">
        <v>1227</v>
      </c>
      <c r="F224" s="169" t="s">
        <v>1228</v>
      </c>
      <c r="G224" s="170" t="s">
        <v>200</v>
      </c>
      <c r="H224" s="171">
        <v>29</v>
      </c>
      <c r="I224" s="172"/>
      <c r="J224" s="173">
        <f>ROUND(I224*H224,2)</f>
        <v>0</v>
      </c>
      <c r="K224" s="169" t="s">
        <v>925</v>
      </c>
      <c r="L224" s="34"/>
      <c r="M224" s="174" t="s">
        <v>1</v>
      </c>
      <c r="N224" s="175" t="s">
        <v>44</v>
      </c>
      <c r="O224" s="59"/>
      <c r="P224" s="176">
        <f>O224*H224</f>
        <v>0</v>
      </c>
      <c r="Q224" s="176">
        <v>0</v>
      </c>
      <c r="R224" s="176">
        <f>Q224*H224</f>
        <v>0</v>
      </c>
      <c r="S224" s="176">
        <v>0</v>
      </c>
      <c r="T224" s="177">
        <f>S224*H224</f>
        <v>0</v>
      </c>
      <c r="U224" s="33"/>
      <c r="V224" s="33"/>
      <c r="W224" s="33"/>
      <c r="X224" s="33"/>
      <c r="Y224" s="33"/>
      <c r="Z224" s="33"/>
      <c r="AA224" s="33"/>
      <c r="AB224" s="33"/>
      <c r="AC224" s="33"/>
      <c r="AD224" s="33"/>
      <c r="AE224" s="33"/>
      <c r="AR224" s="178" t="s">
        <v>192</v>
      </c>
      <c r="AT224" s="178" t="s">
        <v>187</v>
      </c>
      <c r="AU224" s="178" t="s">
        <v>88</v>
      </c>
      <c r="AY224" s="18" t="s">
        <v>184</v>
      </c>
      <c r="BE224" s="179">
        <f>IF(N224="základní",J224,0)</f>
        <v>0</v>
      </c>
      <c r="BF224" s="179">
        <f>IF(N224="snížená",J224,0)</f>
        <v>0</v>
      </c>
      <c r="BG224" s="179">
        <f>IF(N224="zákl. přenesená",J224,0)</f>
        <v>0</v>
      </c>
      <c r="BH224" s="179">
        <f>IF(N224="sníž. přenesená",J224,0)</f>
        <v>0</v>
      </c>
      <c r="BI224" s="179">
        <f>IF(N224="nulová",J224,0)</f>
        <v>0</v>
      </c>
      <c r="BJ224" s="18" t="s">
        <v>86</v>
      </c>
      <c r="BK224" s="179">
        <f>ROUND(I224*H224,2)</f>
        <v>0</v>
      </c>
      <c r="BL224" s="18" t="s">
        <v>192</v>
      </c>
      <c r="BM224" s="178" t="s">
        <v>1532</v>
      </c>
    </row>
    <row r="225" spans="1:65" s="13" customFormat="1" ht="11.25">
      <c r="B225" s="184"/>
      <c r="D225" s="180" t="s">
        <v>196</v>
      </c>
      <c r="E225" s="185" t="s">
        <v>1</v>
      </c>
      <c r="F225" s="186" t="s">
        <v>1533</v>
      </c>
      <c r="H225" s="187">
        <v>29</v>
      </c>
      <c r="I225" s="188"/>
      <c r="L225" s="184"/>
      <c r="M225" s="189"/>
      <c r="N225" s="190"/>
      <c r="O225" s="190"/>
      <c r="P225" s="190"/>
      <c r="Q225" s="190"/>
      <c r="R225" s="190"/>
      <c r="S225" s="190"/>
      <c r="T225" s="191"/>
      <c r="AT225" s="185" t="s">
        <v>196</v>
      </c>
      <c r="AU225" s="185" t="s">
        <v>88</v>
      </c>
      <c r="AV225" s="13" t="s">
        <v>88</v>
      </c>
      <c r="AW225" s="13" t="s">
        <v>36</v>
      </c>
      <c r="AX225" s="13" t="s">
        <v>86</v>
      </c>
      <c r="AY225" s="185" t="s">
        <v>184</v>
      </c>
    </row>
    <row r="226" spans="1:65" s="2" customFormat="1" ht="14.45" customHeight="1">
      <c r="A226" s="33"/>
      <c r="B226" s="166"/>
      <c r="C226" s="167" t="s">
        <v>320</v>
      </c>
      <c r="D226" s="167" t="s">
        <v>187</v>
      </c>
      <c r="E226" s="168" t="s">
        <v>1231</v>
      </c>
      <c r="F226" s="169" t="s">
        <v>1232</v>
      </c>
      <c r="G226" s="170" t="s">
        <v>200</v>
      </c>
      <c r="H226" s="171">
        <v>290</v>
      </c>
      <c r="I226" s="172"/>
      <c r="J226" s="173">
        <f>ROUND(I226*H226,2)</f>
        <v>0</v>
      </c>
      <c r="K226" s="169" t="s">
        <v>925</v>
      </c>
      <c r="L226" s="34"/>
      <c r="M226" s="174" t="s">
        <v>1</v>
      </c>
      <c r="N226" s="175" t="s">
        <v>44</v>
      </c>
      <c r="O226" s="59"/>
      <c r="P226" s="176">
        <f>O226*H226</f>
        <v>0</v>
      </c>
      <c r="Q226" s="176">
        <v>0</v>
      </c>
      <c r="R226" s="176">
        <f>Q226*H226</f>
        <v>0</v>
      </c>
      <c r="S226" s="176">
        <v>0</v>
      </c>
      <c r="T226" s="177">
        <f>S226*H226</f>
        <v>0</v>
      </c>
      <c r="U226" s="33"/>
      <c r="V226" s="33"/>
      <c r="W226" s="33"/>
      <c r="X226" s="33"/>
      <c r="Y226" s="33"/>
      <c r="Z226" s="33"/>
      <c r="AA226" s="33"/>
      <c r="AB226" s="33"/>
      <c r="AC226" s="33"/>
      <c r="AD226" s="33"/>
      <c r="AE226" s="33"/>
      <c r="AR226" s="178" t="s">
        <v>192</v>
      </c>
      <c r="AT226" s="178" t="s">
        <v>187</v>
      </c>
      <c r="AU226" s="178" t="s">
        <v>88</v>
      </c>
      <c r="AY226" s="18" t="s">
        <v>184</v>
      </c>
      <c r="BE226" s="179">
        <f>IF(N226="základní",J226,0)</f>
        <v>0</v>
      </c>
      <c r="BF226" s="179">
        <f>IF(N226="snížená",J226,0)</f>
        <v>0</v>
      </c>
      <c r="BG226" s="179">
        <f>IF(N226="zákl. přenesená",J226,0)</f>
        <v>0</v>
      </c>
      <c r="BH226" s="179">
        <f>IF(N226="sníž. přenesená",J226,0)</f>
        <v>0</v>
      </c>
      <c r="BI226" s="179">
        <f>IF(N226="nulová",J226,0)</f>
        <v>0</v>
      </c>
      <c r="BJ226" s="18" t="s">
        <v>86</v>
      </c>
      <c r="BK226" s="179">
        <f>ROUND(I226*H226,2)</f>
        <v>0</v>
      </c>
      <c r="BL226" s="18" t="s">
        <v>192</v>
      </c>
      <c r="BM226" s="178" t="s">
        <v>1534</v>
      </c>
    </row>
    <row r="227" spans="1:65" s="13" customFormat="1" ht="11.25">
      <c r="B227" s="184"/>
      <c r="D227" s="180" t="s">
        <v>196</v>
      </c>
      <c r="E227" s="185" t="s">
        <v>1</v>
      </c>
      <c r="F227" s="186" t="s">
        <v>1535</v>
      </c>
      <c r="H227" s="187">
        <v>290</v>
      </c>
      <c r="I227" s="188"/>
      <c r="L227" s="184"/>
      <c r="M227" s="189"/>
      <c r="N227" s="190"/>
      <c r="O227" s="190"/>
      <c r="P227" s="190"/>
      <c r="Q227" s="190"/>
      <c r="R227" s="190"/>
      <c r="S227" s="190"/>
      <c r="T227" s="191"/>
      <c r="AT227" s="185" t="s">
        <v>196</v>
      </c>
      <c r="AU227" s="185" t="s">
        <v>88</v>
      </c>
      <c r="AV227" s="13" t="s">
        <v>88</v>
      </c>
      <c r="AW227" s="13" t="s">
        <v>36</v>
      </c>
      <c r="AX227" s="13" t="s">
        <v>86</v>
      </c>
      <c r="AY227" s="185" t="s">
        <v>184</v>
      </c>
    </row>
    <row r="228" spans="1:65" s="2" customFormat="1" ht="14.45" customHeight="1">
      <c r="A228" s="33"/>
      <c r="B228" s="166"/>
      <c r="C228" s="167" t="s">
        <v>324</v>
      </c>
      <c r="D228" s="167" t="s">
        <v>187</v>
      </c>
      <c r="E228" s="168" t="s">
        <v>1236</v>
      </c>
      <c r="F228" s="169" t="s">
        <v>1237</v>
      </c>
      <c r="G228" s="170" t="s">
        <v>200</v>
      </c>
      <c r="H228" s="171">
        <v>29</v>
      </c>
      <c r="I228" s="172"/>
      <c r="J228" s="173">
        <f>ROUND(I228*H228,2)</f>
        <v>0</v>
      </c>
      <c r="K228" s="169" t="s">
        <v>925</v>
      </c>
      <c r="L228" s="34"/>
      <c r="M228" s="174" t="s">
        <v>1</v>
      </c>
      <c r="N228" s="175" t="s">
        <v>44</v>
      </c>
      <c r="O228" s="59"/>
      <c r="P228" s="176">
        <f>O228*H228</f>
        <v>0</v>
      </c>
      <c r="Q228" s="176">
        <v>0</v>
      </c>
      <c r="R228" s="176">
        <f>Q228*H228</f>
        <v>0</v>
      </c>
      <c r="S228" s="176">
        <v>0</v>
      </c>
      <c r="T228" s="177">
        <f>S228*H228</f>
        <v>0</v>
      </c>
      <c r="U228" s="33"/>
      <c r="V228" s="33"/>
      <c r="W228" s="33"/>
      <c r="X228" s="33"/>
      <c r="Y228" s="33"/>
      <c r="Z228" s="33"/>
      <c r="AA228" s="33"/>
      <c r="AB228" s="33"/>
      <c r="AC228" s="33"/>
      <c r="AD228" s="33"/>
      <c r="AE228" s="33"/>
      <c r="AR228" s="178" t="s">
        <v>192</v>
      </c>
      <c r="AT228" s="178" t="s">
        <v>187</v>
      </c>
      <c r="AU228" s="178" t="s">
        <v>88</v>
      </c>
      <c r="AY228" s="18" t="s">
        <v>184</v>
      </c>
      <c r="BE228" s="179">
        <f>IF(N228="základní",J228,0)</f>
        <v>0</v>
      </c>
      <c r="BF228" s="179">
        <f>IF(N228="snížená",J228,0)</f>
        <v>0</v>
      </c>
      <c r="BG228" s="179">
        <f>IF(N228="zákl. přenesená",J228,0)</f>
        <v>0</v>
      </c>
      <c r="BH228" s="179">
        <f>IF(N228="sníž. přenesená",J228,0)</f>
        <v>0</v>
      </c>
      <c r="BI228" s="179">
        <f>IF(N228="nulová",J228,0)</f>
        <v>0</v>
      </c>
      <c r="BJ228" s="18" t="s">
        <v>86</v>
      </c>
      <c r="BK228" s="179">
        <f>ROUND(I228*H228,2)</f>
        <v>0</v>
      </c>
      <c r="BL228" s="18" t="s">
        <v>192</v>
      </c>
      <c r="BM228" s="178" t="s">
        <v>1536</v>
      </c>
    </row>
    <row r="229" spans="1:65" s="13" customFormat="1" ht="11.25">
      <c r="B229" s="184"/>
      <c r="D229" s="180" t="s">
        <v>196</v>
      </c>
      <c r="E229" s="185" t="s">
        <v>1</v>
      </c>
      <c r="F229" s="186" t="s">
        <v>1533</v>
      </c>
      <c r="H229" s="187">
        <v>29</v>
      </c>
      <c r="I229" s="188"/>
      <c r="L229" s="184"/>
      <c r="M229" s="189"/>
      <c r="N229" s="190"/>
      <c r="O229" s="190"/>
      <c r="P229" s="190"/>
      <c r="Q229" s="190"/>
      <c r="R229" s="190"/>
      <c r="S229" s="190"/>
      <c r="T229" s="191"/>
      <c r="AT229" s="185" t="s">
        <v>196</v>
      </c>
      <c r="AU229" s="185" t="s">
        <v>88</v>
      </c>
      <c r="AV229" s="13" t="s">
        <v>88</v>
      </c>
      <c r="AW229" s="13" t="s">
        <v>36</v>
      </c>
      <c r="AX229" s="13" t="s">
        <v>86</v>
      </c>
      <c r="AY229" s="185" t="s">
        <v>184</v>
      </c>
    </row>
    <row r="230" spans="1:65" s="2" customFormat="1" ht="37.9" customHeight="1">
      <c r="A230" s="33"/>
      <c r="B230" s="166"/>
      <c r="C230" s="167" t="s">
        <v>331</v>
      </c>
      <c r="D230" s="167" t="s">
        <v>187</v>
      </c>
      <c r="E230" s="168" t="s">
        <v>1239</v>
      </c>
      <c r="F230" s="169" t="s">
        <v>1240</v>
      </c>
      <c r="G230" s="170" t="s">
        <v>200</v>
      </c>
      <c r="H230" s="171">
        <v>29</v>
      </c>
      <c r="I230" s="172"/>
      <c r="J230" s="173">
        <f>ROUND(I230*H230,2)</f>
        <v>0</v>
      </c>
      <c r="K230" s="169" t="s">
        <v>925</v>
      </c>
      <c r="L230" s="34"/>
      <c r="M230" s="174" t="s">
        <v>1</v>
      </c>
      <c r="N230" s="175" t="s">
        <v>44</v>
      </c>
      <c r="O230" s="59"/>
      <c r="P230" s="176">
        <f>O230*H230</f>
        <v>0</v>
      </c>
      <c r="Q230" s="176">
        <v>0</v>
      </c>
      <c r="R230" s="176">
        <f>Q230*H230</f>
        <v>0</v>
      </c>
      <c r="S230" s="176">
        <v>0</v>
      </c>
      <c r="T230" s="177">
        <f>S230*H230</f>
        <v>0</v>
      </c>
      <c r="U230" s="33"/>
      <c r="V230" s="33"/>
      <c r="W230" s="33"/>
      <c r="X230" s="33"/>
      <c r="Y230" s="33"/>
      <c r="Z230" s="33"/>
      <c r="AA230" s="33"/>
      <c r="AB230" s="33"/>
      <c r="AC230" s="33"/>
      <c r="AD230" s="33"/>
      <c r="AE230" s="33"/>
      <c r="AR230" s="178" t="s">
        <v>192</v>
      </c>
      <c r="AT230" s="178" t="s">
        <v>187</v>
      </c>
      <c r="AU230" s="178" t="s">
        <v>88</v>
      </c>
      <c r="AY230" s="18" t="s">
        <v>184</v>
      </c>
      <c r="BE230" s="179">
        <f>IF(N230="základní",J230,0)</f>
        <v>0</v>
      </c>
      <c r="BF230" s="179">
        <f>IF(N230="snížená",J230,0)</f>
        <v>0</v>
      </c>
      <c r="BG230" s="179">
        <f>IF(N230="zákl. přenesená",J230,0)</f>
        <v>0</v>
      </c>
      <c r="BH230" s="179">
        <f>IF(N230="sníž. přenesená",J230,0)</f>
        <v>0</v>
      </c>
      <c r="BI230" s="179">
        <f>IF(N230="nulová",J230,0)</f>
        <v>0</v>
      </c>
      <c r="BJ230" s="18" t="s">
        <v>86</v>
      </c>
      <c r="BK230" s="179">
        <f>ROUND(I230*H230,2)</f>
        <v>0</v>
      </c>
      <c r="BL230" s="18" t="s">
        <v>192</v>
      </c>
      <c r="BM230" s="178" t="s">
        <v>1537</v>
      </c>
    </row>
    <row r="231" spans="1:65" s="13" customFormat="1" ht="11.25">
      <c r="B231" s="184"/>
      <c r="D231" s="180" t="s">
        <v>196</v>
      </c>
      <c r="E231" s="185" t="s">
        <v>1</v>
      </c>
      <c r="F231" s="186" t="s">
        <v>1538</v>
      </c>
      <c r="H231" s="187">
        <v>29</v>
      </c>
      <c r="I231" s="188"/>
      <c r="L231" s="184"/>
      <c r="M231" s="189"/>
      <c r="N231" s="190"/>
      <c r="O231" s="190"/>
      <c r="P231" s="190"/>
      <c r="Q231" s="190"/>
      <c r="R231" s="190"/>
      <c r="S231" s="190"/>
      <c r="T231" s="191"/>
      <c r="AT231" s="185" t="s">
        <v>196</v>
      </c>
      <c r="AU231" s="185" t="s">
        <v>88</v>
      </c>
      <c r="AV231" s="13" t="s">
        <v>88</v>
      </c>
      <c r="AW231" s="13" t="s">
        <v>36</v>
      </c>
      <c r="AX231" s="13" t="s">
        <v>86</v>
      </c>
      <c r="AY231" s="185" t="s">
        <v>184</v>
      </c>
    </row>
    <row r="232" spans="1:65" s="2" customFormat="1" ht="24.2" customHeight="1">
      <c r="A232" s="33"/>
      <c r="B232" s="166"/>
      <c r="C232" s="167" t="s">
        <v>335</v>
      </c>
      <c r="D232" s="167" t="s">
        <v>187</v>
      </c>
      <c r="E232" s="168" t="s">
        <v>1242</v>
      </c>
      <c r="F232" s="169" t="s">
        <v>1243</v>
      </c>
      <c r="G232" s="170" t="s">
        <v>200</v>
      </c>
      <c r="H232" s="171">
        <v>29</v>
      </c>
      <c r="I232" s="172"/>
      <c r="J232" s="173">
        <f>ROUND(I232*H232,2)</f>
        <v>0</v>
      </c>
      <c r="K232" s="169" t="s">
        <v>925</v>
      </c>
      <c r="L232" s="34"/>
      <c r="M232" s="174" t="s">
        <v>1</v>
      </c>
      <c r="N232" s="175" t="s">
        <v>44</v>
      </c>
      <c r="O232" s="59"/>
      <c r="P232" s="176">
        <f>O232*H232</f>
        <v>0</v>
      </c>
      <c r="Q232" s="176">
        <v>0</v>
      </c>
      <c r="R232" s="176">
        <f>Q232*H232</f>
        <v>0</v>
      </c>
      <c r="S232" s="176">
        <v>0</v>
      </c>
      <c r="T232" s="177">
        <f>S232*H232</f>
        <v>0</v>
      </c>
      <c r="U232" s="33"/>
      <c r="V232" s="33"/>
      <c r="W232" s="33"/>
      <c r="X232" s="33"/>
      <c r="Y232" s="33"/>
      <c r="Z232" s="33"/>
      <c r="AA232" s="33"/>
      <c r="AB232" s="33"/>
      <c r="AC232" s="33"/>
      <c r="AD232" s="33"/>
      <c r="AE232" s="33"/>
      <c r="AR232" s="178" t="s">
        <v>192</v>
      </c>
      <c r="AT232" s="178" t="s">
        <v>187</v>
      </c>
      <c r="AU232" s="178" t="s">
        <v>88</v>
      </c>
      <c r="AY232" s="18" t="s">
        <v>184</v>
      </c>
      <c r="BE232" s="179">
        <f>IF(N232="základní",J232,0)</f>
        <v>0</v>
      </c>
      <c r="BF232" s="179">
        <f>IF(N232="snížená",J232,0)</f>
        <v>0</v>
      </c>
      <c r="BG232" s="179">
        <f>IF(N232="zákl. přenesená",J232,0)</f>
        <v>0</v>
      </c>
      <c r="BH232" s="179">
        <f>IF(N232="sníž. přenesená",J232,0)</f>
        <v>0</v>
      </c>
      <c r="BI232" s="179">
        <f>IF(N232="nulová",J232,0)</f>
        <v>0</v>
      </c>
      <c r="BJ232" s="18" t="s">
        <v>86</v>
      </c>
      <c r="BK232" s="179">
        <f>ROUND(I232*H232,2)</f>
        <v>0</v>
      </c>
      <c r="BL232" s="18" t="s">
        <v>192</v>
      </c>
      <c r="BM232" s="178" t="s">
        <v>1539</v>
      </c>
    </row>
    <row r="233" spans="1:65" s="15" customFormat="1" ht="11.25">
      <c r="B233" s="210"/>
      <c r="D233" s="180" t="s">
        <v>196</v>
      </c>
      <c r="E233" s="211" t="s">
        <v>1</v>
      </c>
      <c r="F233" s="212" t="s">
        <v>1540</v>
      </c>
      <c r="H233" s="211" t="s">
        <v>1</v>
      </c>
      <c r="I233" s="213"/>
      <c r="L233" s="210"/>
      <c r="M233" s="214"/>
      <c r="N233" s="215"/>
      <c r="O233" s="215"/>
      <c r="P233" s="215"/>
      <c r="Q233" s="215"/>
      <c r="R233" s="215"/>
      <c r="S233" s="215"/>
      <c r="T233" s="216"/>
      <c r="AT233" s="211" t="s">
        <v>196</v>
      </c>
      <c r="AU233" s="211" t="s">
        <v>88</v>
      </c>
      <c r="AV233" s="15" t="s">
        <v>86</v>
      </c>
      <c r="AW233" s="15" t="s">
        <v>36</v>
      </c>
      <c r="AX233" s="15" t="s">
        <v>79</v>
      </c>
      <c r="AY233" s="211" t="s">
        <v>184</v>
      </c>
    </row>
    <row r="234" spans="1:65" s="13" customFormat="1" ht="11.25">
      <c r="B234" s="184"/>
      <c r="D234" s="180" t="s">
        <v>196</v>
      </c>
      <c r="E234" s="185" t="s">
        <v>1</v>
      </c>
      <c r="F234" s="186" t="s">
        <v>1538</v>
      </c>
      <c r="H234" s="187">
        <v>29</v>
      </c>
      <c r="I234" s="188"/>
      <c r="L234" s="184"/>
      <c r="M234" s="189"/>
      <c r="N234" s="190"/>
      <c r="O234" s="190"/>
      <c r="P234" s="190"/>
      <c r="Q234" s="190"/>
      <c r="R234" s="190"/>
      <c r="S234" s="190"/>
      <c r="T234" s="191"/>
      <c r="AT234" s="185" t="s">
        <v>196</v>
      </c>
      <c r="AU234" s="185" t="s">
        <v>88</v>
      </c>
      <c r="AV234" s="13" t="s">
        <v>88</v>
      </c>
      <c r="AW234" s="13" t="s">
        <v>36</v>
      </c>
      <c r="AX234" s="13" t="s">
        <v>86</v>
      </c>
      <c r="AY234" s="185" t="s">
        <v>184</v>
      </c>
    </row>
    <row r="235" spans="1:65" s="2" customFormat="1" ht="24.2" customHeight="1">
      <c r="A235" s="33"/>
      <c r="B235" s="166"/>
      <c r="C235" s="167" t="s">
        <v>340</v>
      </c>
      <c r="D235" s="167" t="s">
        <v>187</v>
      </c>
      <c r="E235" s="168" t="s">
        <v>1245</v>
      </c>
      <c r="F235" s="169" t="s">
        <v>1246</v>
      </c>
      <c r="G235" s="170" t="s">
        <v>200</v>
      </c>
      <c r="H235" s="171">
        <v>290</v>
      </c>
      <c r="I235" s="172"/>
      <c r="J235" s="173">
        <f>ROUND(I235*H235,2)</f>
        <v>0</v>
      </c>
      <c r="K235" s="169" t="s">
        <v>925</v>
      </c>
      <c r="L235" s="34"/>
      <c r="M235" s="174" t="s">
        <v>1</v>
      </c>
      <c r="N235" s="175" t="s">
        <v>44</v>
      </c>
      <c r="O235" s="59"/>
      <c r="P235" s="176">
        <f>O235*H235</f>
        <v>0</v>
      </c>
      <c r="Q235" s="176">
        <v>0</v>
      </c>
      <c r="R235" s="176">
        <f>Q235*H235</f>
        <v>0</v>
      </c>
      <c r="S235" s="176">
        <v>0</v>
      </c>
      <c r="T235" s="177">
        <f>S235*H235</f>
        <v>0</v>
      </c>
      <c r="U235" s="33"/>
      <c r="V235" s="33"/>
      <c r="W235" s="33"/>
      <c r="X235" s="33"/>
      <c r="Y235" s="33"/>
      <c r="Z235" s="33"/>
      <c r="AA235" s="33"/>
      <c r="AB235" s="33"/>
      <c r="AC235" s="33"/>
      <c r="AD235" s="33"/>
      <c r="AE235" s="33"/>
      <c r="AR235" s="178" t="s">
        <v>192</v>
      </c>
      <c r="AT235" s="178" t="s">
        <v>187</v>
      </c>
      <c r="AU235" s="178" t="s">
        <v>88</v>
      </c>
      <c r="AY235" s="18" t="s">
        <v>184</v>
      </c>
      <c r="BE235" s="179">
        <f>IF(N235="základní",J235,0)</f>
        <v>0</v>
      </c>
      <c r="BF235" s="179">
        <f>IF(N235="snížená",J235,0)</f>
        <v>0</v>
      </c>
      <c r="BG235" s="179">
        <f>IF(N235="zákl. přenesená",J235,0)</f>
        <v>0</v>
      </c>
      <c r="BH235" s="179">
        <f>IF(N235="sníž. přenesená",J235,0)</f>
        <v>0</v>
      </c>
      <c r="BI235" s="179">
        <f>IF(N235="nulová",J235,0)</f>
        <v>0</v>
      </c>
      <c r="BJ235" s="18" t="s">
        <v>86</v>
      </c>
      <c r="BK235" s="179">
        <f>ROUND(I235*H235,2)</f>
        <v>0</v>
      </c>
      <c r="BL235" s="18" t="s">
        <v>192</v>
      </c>
      <c r="BM235" s="178" t="s">
        <v>1541</v>
      </c>
    </row>
    <row r="236" spans="1:65" s="13" customFormat="1" ht="11.25">
      <c r="B236" s="184"/>
      <c r="D236" s="180" t="s">
        <v>196</v>
      </c>
      <c r="E236" s="185" t="s">
        <v>1</v>
      </c>
      <c r="F236" s="186" t="s">
        <v>1542</v>
      </c>
      <c r="H236" s="187">
        <v>290</v>
      </c>
      <c r="I236" s="188"/>
      <c r="L236" s="184"/>
      <c r="M236" s="189"/>
      <c r="N236" s="190"/>
      <c r="O236" s="190"/>
      <c r="P236" s="190"/>
      <c r="Q236" s="190"/>
      <c r="R236" s="190"/>
      <c r="S236" s="190"/>
      <c r="T236" s="191"/>
      <c r="AT236" s="185" t="s">
        <v>196</v>
      </c>
      <c r="AU236" s="185" t="s">
        <v>88</v>
      </c>
      <c r="AV236" s="13" t="s">
        <v>88</v>
      </c>
      <c r="AW236" s="13" t="s">
        <v>36</v>
      </c>
      <c r="AX236" s="13" t="s">
        <v>86</v>
      </c>
      <c r="AY236" s="185" t="s">
        <v>184</v>
      </c>
    </row>
    <row r="237" spans="1:65" s="12" customFormat="1" ht="22.9" customHeight="1">
      <c r="B237" s="153"/>
      <c r="D237" s="154" t="s">
        <v>78</v>
      </c>
      <c r="E237" s="164" t="s">
        <v>1045</v>
      </c>
      <c r="F237" s="164" t="s">
        <v>1046</v>
      </c>
      <c r="I237" s="156"/>
      <c r="J237" s="165">
        <f>BK237</f>
        <v>0</v>
      </c>
      <c r="L237" s="153"/>
      <c r="M237" s="158"/>
      <c r="N237" s="159"/>
      <c r="O237" s="159"/>
      <c r="P237" s="160">
        <f>SUM(P238:P243)</f>
        <v>0</v>
      </c>
      <c r="Q237" s="159"/>
      <c r="R237" s="160">
        <f>SUM(R238:R243)</f>
        <v>0</v>
      </c>
      <c r="S237" s="159"/>
      <c r="T237" s="161">
        <f>SUM(T238:T243)</f>
        <v>0</v>
      </c>
      <c r="AR237" s="154" t="s">
        <v>86</v>
      </c>
      <c r="AT237" s="162" t="s">
        <v>78</v>
      </c>
      <c r="AU237" s="162" t="s">
        <v>86</v>
      </c>
      <c r="AY237" s="154" t="s">
        <v>184</v>
      </c>
      <c r="BK237" s="163">
        <f>SUM(BK238:BK243)</f>
        <v>0</v>
      </c>
    </row>
    <row r="238" spans="1:65" s="2" customFormat="1" ht="14.45" customHeight="1">
      <c r="A238" s="33"/>
      <c r="B238" s="166"/>
      <c r="C238" s="167" t="s">
        <v>347</v>
      </c>
      <c r="D238" s="167" t="s">
        <v>187</v>
      </c>
      <c r="E238" s="168" t="s">
        <v>1250</v>
      </c>
      <c r="F238" s="169" t="s">
        <v>1251</v>
      </c>
      <c r="G238" s="170" t="s">
        <v>286</v>
      </c>
      <c r="H238" s="171">
        <v>15</v>
      </c>
      <c r="I238" s="172"/>
      <c r="J238" s="173">
        <f>ROUND(I238*H238,2)</f>
        <v>0</v>
      </c>
      <c r="K238" s="169" t="s">
        <v>925</v>
      </c>
      <c r="L238" s="34"/>
      <c r="M238" s="174" t="s">
        <v>1</v>
      </c>
      <c r="N238" s="175" t="s">
        <v>44</v>
      </c>
      <c r="O238" s="59"/>
      <c r="P238" s="176">
        <f>O238*H238</f>
        <v>0</v>
      </c>
      <c r="Q238" s="176">
        <v>0</v>
      </c>
      <c r="R238" s="176">
        <f>Q238*H238</f>
        <v>0</v>
      </c>
      <c r="S238" s="176">
        <v>0</v>
      </c>
      <c r="T238" s="177">
        <f>S238*H238</f>
        <v>0</v>
      </c>
      <c r="U238" s="33"/>
      <c r="V238" s="33"/>
      <c r="W238" s="33"/>
      <c r="X238" s="33"/>
      <c r="Y238" s="33"/>
      <c r="Z238" s="33"/>
      <c r="AA238" s="33"/>
      <c r="AB238" s="33"/>
      <c r="AC238" s="33"/>
      <c r="AD238" s="33"/>
      <c r="AE238" s="33"/>
      <c r="AR238" s="178" t="s">
        <v>192</v>
      </c>
      <c r="AT238" s="178" t="s">
        <v>187</v>
      </c>
      <c r="AU238" s="178" t="s">
        <v>88</v>
      </c>
      <c r="AY238" s="18" t="s">
        <v>184</v>
      </c>
      <c r="BE238" s="179">
        <f>IF(N238="základní",J238,0)</f>
        <v>0</v>
      </c>
      <c r="BF238" s="179">
        <f>IF(N238="snížená",J238,0)</f>
        <v>0</v>
      </c>
      <c r="BG238" s="179">
        <f>IF(N238="zákl. přenesená",J238,0)</f>
        <v>0</v>
      </c>
      <c r="BH238" s="179">
        <f>IF(N238="sníž. přenesená",J238,0)</f>
        <v>0</v>
      </c>
      <c r="BI238" s="179">
        <f>IF(N238="nulová",J238,0)</f>
        <v>0</v>
      </c>
      <c r="BJ238" s="18" t="s">
        <v>86</v>
      </c>
      <c r="BK238" s="179">
        <f>ROUND(I238*H238,2)</f>
        <v>0</v>
      </c>
      <c r="BL238" s="18" t="s">
        <v>192</v>
      </c>
      <c r="BM238" s="178" t="s">
        <v>1543</v>
      </c>
    </row>
    <row r="239" spans="1:65" s="15" customFormat="1" ht="11.25">
      <c r="B239" s="210"/>
      <c r="D239" s="180" t="s">
        <v>196</v>
      </c>
      <c r="E239" s="211" t="s">
        <v>1</v>
      </c>
      <c r="F239" s="212" t="s">
        <v>1544</v>
      </c>
      <c r="H239" s="211" t="s">
        <v>1</v>
      </c>
      <c r="I239" s="213"/>
      <c r="L239" s="210"/>
      <c r="M239" s="214"/>
      <c r="N239" s="215"/>
      <c r="O239" s="215"/>
      <c r="P239" s="215"/>
      <c r="Q239" s="215"/>
      <c r="R239" s="215"/>
      <c r="S239" s="215"/>
      <c r="T239" s="216"/>
      <c r="AT239" s="211" t="s">
        <v>196</v>
      </c>
      <c r="AU239" s="211" t="s">
        <v>88</v>
      </c>
      <c r="AV239" s="15" t="s">
        <v>86</v>
      </c>
      <c r="AW239" s="15" t="s">
        <v>36</v>
      </c>
      <c r="AX239" s="15" t="s">
        <v>79</v>
      </c>
      <c r="AY239" s="211" t="s">
        <v>184</v>
      </c>
    </row>
    <row r="240" spans="1:65" s="13" customFormat="1" ht="11.25">
      <c r="B240" s="184"/>
      <c r="D240" s="180" t="s">
        <v>196</v>
      </c>
      <c r="E240" s="185" t="s">
        <v>1</v>
      </c>
      <c r="F240" s="186" t="s">
        <v>8</v>
      </c>
      <c r="H240" s="187">
        <v>15</v>
      </c>
      <c r="I240" s="188"/>
      <c r="L240" s="184"/>
      <c r="M240" s="189"/>
      <c r="N240" s="190"/>
      <c r="O240" s="190"/>
      <c r="P240" s="190"/>
      <c r="Q240" s="190"/>
      <c r="R240" s="190"/>
      <c r="S240" s="190"/>
      <c r="T240" s="191"/>
      <c r="AT240" s="185" t="s">
        <v>196</v>
      </c>
      <c r="AU240" s="185" t="s">
        <v>88</v>
      </c>
      <c r="AV240" s="13" t="s">
        <v>88</v>
      </c>
      <c r="AW240" s="13" t="s">
        <v>36</v>
      </c>
      <c r="AX240" s="13" t="s">
        <v>86</v>
      </c>
      <c r="AY240" s="185" t="s">
        <v>184</v>
      </c>
    </row>
    <row r="241" spans="1:65" s="2" customFormat="1" ht="24.2" customHeight="1">
      <c r="A241" s="33"/>
      <c r="B241" s="166"/>
      <c r="C241" s="167" t="s">
        <v>354</v>
      </c>
      <c r="D241" s="167" t="s">
        <v>187</v>
      </c>
      <c r="E241" s="168" t="s">
        <v>1254</v>
      </c>
      <c r="F241" s="169" t="s">
        <v>1255</v>
      </c>
      <c r="G241" s="170" t="s">
        <v>216</v>
      </c>
      <c r="H241" s="171">
        <v>202.17599999999999</v>
      </c>
      <c r="I241" s="172"/>
      <c r="J241" s="173">
        <f>ROUND(I241*H241,2)</f>
        <v>0</v>
      </c>
      <c r="K241" s="169" t="s">
        <v>925</v>
      </c>
      <c r="L241" s="34"/>
      <c r="M241" s="174" t="s">
        <v>1</v>
      </c>
      <c r="N241" s="175" t="s">
        <v>44</v>
      </c>
      <c r="O241" s="59"/>
      <c r="P241" s="176">
        <f>O241*H241</f>
        <v>0</v>
      </c>
      <c r="Q241" s="176">
        <v>0</v>
      </c>
      <c r="R241" s="176">
        <f>Q241*H241</f>
        <v>0</v>
      </c>
      <c r="S241" s="176">
        <v>0</v>
      </c>
      <c r="T241" s="177">
        <f>S241*H241</f>
        <v>0</v>
      </c>
      <c r="U241" s="33"/>
      <c r="V241" s="33"/>
      <c r="W241" s="33"/>
      <c r="X241" s="33"/>
      <c r="Y241" s="33"/>
      <c r="Z241" s="33"/>
      <c r="AA241" s="33"/>
      <c r="AB241" s="33"/>
      <c r="AC241" s="33"/>
      <c r="AD241" s="33"/>
      <c r="AE241" s="33"/>
      <c r="AR241" s="178" t="s">
        <v>192</v>
      </c>
      <c r="AT241" s="178" t="s">
        <v>187</v>
      </c>
      <c r="AU241" s="178" t="s">
        <v>88</v>
      </c>
      <c r="AY241" s="18" t="s">
        <v>184</v>
      </c>
      <c r="BE241" s="179">
        <f>IF(N241="základní",J241,0)</f>
        <v>0</v>
      </c>
      <c r="BF241" s="179">
        <f>IF(N241="snížená",J241,0)</f>
        <v>0</v>
      </c>
      <c r="BG241" s="179">
        <f>IF(N241="zákl. přenesená",J241,0)</f>
        <v>0</v>
      </c>
      <c r="BH241" s="179">
        <f>IF(N241="sníž. přenesená",J241,0)</f>
        <v>0</v>
      </c>
      <c r="BI241" s="179">
        <f>IF(N241="nulová",J241,0)</f>
        <v>0</v>
      </c>
      <c r="BJ241" s="18" t="s">
        <v>86</v>
      </c>
      <c r="BK241" s="179">
        <f>ROUND(I241*H241,2)</f>
        <v>0</v>
      </c>
      <c r="BL241" s="18" t="s">
        <v>192</v>
      </c>
      <c r="BM241" s="178" t="s">
        <v>1545</v>
      </c>
    </row>
    <row r="242" spans="1:65" s="15" customFormat="1" ht="11.25">
      <c r="B242" s="210"/>
      <c r="D242" s="180" t="s">
        <v>196</v>
      </c>
      <c r="E242" s="211" t="s">
        <v>1</v>
      </c>
      <c r="F242" s="212" t="s">
        <v>1546</v>
      </c>
      <c r="H242" s="211" t="s">
        <v>1</v>
      </c>
      <c r="I242" s="213"/>
      <c r="L242" s="210"/>
      <c r="M242" s="214"/>
      <c r="N242" s="215"/>
      <c r="O242" s="215"/>
      <c r="P242" s="215"/>
      <c r="Q242" s="215"/>
      <c r="R242" s="215"/>
      <c r="S242" s="215"/>
      <c r="T242" s="216"/>
      <c r="AT242" s="211" t="s">
        <v>196</v>
      </c>
      <c r="AU242" s="211" t="s">
        <v>88</v>
      </c>
      <c r="AV242" s="15" t="s">
        <v>86</v>
      </c>
      <c r="AW242" s="15" t="s">
        <v>36</v>
      </c>
      <c r="AX242" s="15" t="s">
        <v>79</v>
      </c>
      <c r="AY242" s="211" t="s">
        <v>184</v>
      </c>
    </row>
    <row r="243" spans="1:65" s="13" customFormat="1" ht="11.25">
      <c r="B243" s="184"/>
      <c r="D243" s="180" t="s">
        <v>196</v>
      </c>
      <c r="E243" s="185" t="s">
        <v>1</v>
      </c>
      <c r="F243" s="186" t="s">
        <v>1547</v>
      </c>
      <c r="H243" s="187">
        <v>202.17599999999999</v>
      </c>
      <c r="I243" s="188"/>
      <c r="L243" s="184"/>
      <c r="M243" s="189"/>
      <c r="N243" s="190"/>
      <c r="O243" s="190"/>
      <c r="P243" s="190"/>
      <c r="Q243" s="190"/>
      <c r="R243" s="190"/>
      <c r="S243" s="190"/>
      <c r="T243" s="191"/>
      <c r="AT243" s="185" t="s">
        <v>196</v>
      </c>
      <c r="AU243" s="185" t="s">
        <v>88</v>
      </c>
      <c r="AV243" s="13" t="s">
        <v>88</v>
      </c>
      <c r="AW243" s="13" t="s">
        <v>36</v>
      </c>
      <c r="AX243" s="13" t="s">
        <v>86</v>
      </c>
      <c r="AY243" s="185" t="s">
        <v>184</v>
      </c>
    </row>
    <row r="244" spans="1:65" s="12" customFormat="1" ht="22.9" customHeight="1">
      <c r="B244" s="153"/>
      <c r="D244" s="154" t="s">
        <v>78</v>
      </c>
      <c r="E244" s="164" t="s">
        <v>1051</v>
      </c>
      <c r="F244" s="164" t="s">
        <v>1052</v>
      </c>
      <c r="I244" s="156"/>
      <c r="J244" s="165">
        <f>BK244</f>
        <v>0</v>
      </c>
      <c r="L244" s="153"/>
      <c r="M244" s="158"/>
      <c r="N244" s="159"/>
      <c r="O244" s="159"/>
      <c r="P244" s="160">
        <f>P245</f>
        <v>0</v>
      </c>
      <c r="Q244" s="159"/>
      <c r="R244" s="160">
        <f>R245</f>
        <v>0</v>
      </c>
      <c r="S244" s="159"/>
      <c r="T244" s="161">
        <f>T245</f>
        <v>0</v>
      </c>
      <c r="AR244" s="154" t="s">
        <v>86</v>
      </c>
      <c r="AT244" s="162" t="s">
        <v>78</v>
      </c>
      <c r="AU244" s="162" t="s">
        <v>86</v>
      </c>
      <c r="AY244" s="154" t="s">
        <v>184</v>
      </c>
      <c r="BK244" s="163">
        <f>BK245</f>
        <v>0</v>
      </c>
    </row>
    <row r="245" spans="1:65" s="2" customFormat="1" ht="24.2" customHeight="1">
      <c r="A245" s="33"/>
      <c r="B245" s="166"/>
      <c r="C245" s="167" t="s">
        <v>359</v>
      </c>
      <c r="D245" s="167" t="s">
        <v>187</v>
      </c>
      <c r="E245" s="168" t="s">
        <v>1053</v>
      </c>
      <c r="F245" s="169" t="s">
        <v>1054</v>
      </c>
      <c r="G245" s="170" t="s">
        <v>216</v>
      </c>
      <c r="H245" s="171">
        <v>4.3719999999999999</v>
      </c>
      <c r="I245" s="172"/>
      <c r="J245" s="173">
        <f>ROUND(I245*H245,2)</f>
        <v>0</v>
      </c>
      <c r="K245" s="169" t="s">
        <v>925</v>
      </c>
      <c r="L245" s="34"/>
      <c r="M245" s="174" t="s">
        <v>1</v>
      </c>
      <c r="N245" s="175" t="s">
        <v>44</v>
      </c>
      <c r="O245" s="59"/>
      <c r="P245" s="176">
        <f>O245*H245</f>
        <v>0</v>
      </c>
      <c r="Q245" s="176">
        <v>0</v>
      </c>
      <c r="R245" s="176">
        <f>Q245*H245</f>
        <v>0</v>
      </c>
      <c r="S245" s="176">
        <v>0</v>
      </c>
      <c r="T245" s="177">
        <f>S245*H245</f>
        <v>0</v>
      </c>
      <c r="U245" s="33"/>
      <c r="V245" s="33"/>
      <c r="W245" s="33"/>
      <c r="X245" s="33"/>
      <c r="Y245" s="33"/>
      <c r="Z245" s="33"/>
      <c r="AA245" s="33"/>
      <c r="AB245" s="33"/>
      <c r="AC245" s="33"/>
      <c r="AD245" s="33"/>
      <c r="AE245" s="33"/>
      <c r="AR245" s="178" t="s">
        <v>192</v>
      </c>
      <c r="AT245" s="178" t="s">
        <v>187</v>
      </c>
      <c r="AU245" s="178" t="s">
        <v>88</v>
      </c>
      <c r="AY245" s="18" t="s">
        <v>184</v>
      </c>
      <c r="BE245" s="179">
        <f>IF(N245="základní",J245,0)</f>
        <v>0</v>
      </c>
      <c r="BF245" s="179">
        <f>IF(N245="snížená",J245,0)</f>
        <v>0</v>
      </c>
      <c r="BG245" s="179">
        <f>IF(N245="zákl. přenesená",J245,0)</f>
        <v>0</v>
      </c>
      <c r="BH245" s="179">
        <f>IF(N245="sníž. přenesená",J245,0)</f>
        <v>0</v>
      </c>
      <c r="BI245" s="179">
        <f>IF(N245="nulová",J245,0)</f>
        <v>0</v>
      </c>
      <c r="BJ245" s="18" t="s">
        <v>86</v>
      </c>
      <c r="BK245" s="179">
        <f>ROUND(I245*H245,2)</f>
        <v>0</v>
      </c>
      <c r="BL245" s="18" t="s">
        <v>192</v>
      </c>
      <c r="BM245" s="178" t="s">
        <v>1548</v>
      </c>
    </row>
    <row r="246" spans="1:65" s="12" customFormat="1" ht="25.9" customHeight="1">
      <c r="B246" s="153"/>
      <c r="D246" s="154" t="s">
        <v>78</v>
      </c>
      <c r="E246" s="155" t="s">
        <v>1056</v>
      </c>
      <c r="F246" s="155" t="s">
        <v>1057</v>
      </c>
      <c r="I246" s="156"/>
      <c r="J246" s="157">
        <f>BK246</f>
        <v>0</v>
      </c>
      <c r="L246" s="153"/>
      <c r="M246" s="158"/>
      <c r="N246" s="159"/>
      <c r="O246" s="159"/>
      <c r="P246" s="160">
        <f>P247</f>
        <v>0</v>
      </c>
      <c r="Q246" s="159"/>
      <c r="R246" s="160">
        <f>R247</f>
        <v>7.5516000000000003E-3</v>
      </c>
      <c r="S246" s="159"/>
      <c r="T246" s="161">
        <f>T247</f>
        <v>0</v>
      </c>
      <c r="AR246" s="154" t="s">
        <v>88</v>
      </c>
      <c r="AT246" s="162" t="s">
        <v>78</v>
      </c>
      <c r="AU246" s="162" t="s">
        <v>79</v>
      </c>
      <c r="AY246" s="154" t="s">
        <v>184</v>
      </c>
      <c r="BK246" s="163">
        <f>BK247</f>
        <v>0</v>
      </c>
    </row>
    <row r="247" spans="1:65" s="12" customFormat="1" ht="22.9" customHeight="1">
      <c r="B247" s="153"/>
      <c r="D247" s="154" t="s">
        <v>78</v>
      </c>
      <c r="E247" s="164" t="s">
        <v>1058</v>
      </c>
      <c r="F247" s="164" t="s">
        <v>1059</v>
      </c>
      <c r="I247" s="156"/>
      <c r="J247" s="165">
        <f>BK247</f>
        <v>0</v>
      </c>
      <c r="L247" s="153"/>
      <c r="M247" s="158"/>
      <c r="N247" s="159"/>
      <c r="O247" s="159"/>
      <c r="P247" s="160">
        <f>SUM(P248:P257)</f>
        <v>0</v>
      </c>
      <c r="Q247" s="159"/>
      <c r="R247" s="160">
        <f>SUM(R248:R257)</f>
        <v>7.5516000000000003E-3</v>
      </c>
      <c r="S247" s="159"/>
      <c r="T247" s="161">
        <f>SUM(T248:T257)</f>
        <v>0</v>
      </c>
      <c r="AR247" s="154" t="s">
        <v>88</v>
      </c>
      <c r="AT247" s="162" t="s">
        <v>78</v>
      </c>
      <c r="AU247" s="162" t="s">
        <v>86</v>
      </c>
      <c r="AY247" s="154" t="s">
        <v>184</v>
      </c>
      <c r="BK247" s="163">
        <f>SUM(BK248:BK257)</f>
        <v>0</v>
      </c>
    </row>
    <row r="248" spans="1:65" s="2" customFormat="1" ht="24.2" customHeight="1">
      <c r="A248" s="33"/>
      <c r="B248" s="166"/>
      <c r="C248" s="167" t="s">
        <v>363</v>
      </c>
      <c r="D248" s="167" t="s">
        <v>187</v>
      </c>
      <c r="E248" s="168" t="s">
        <v>1269</v>
      </c>
      <c r="F248" s="169" t="s">
        <v>1270</v>
      </c>
      <c r="G248" s="170" t="s">
        <v>200</v>
      </c>
      <c r="H248" s="171">
        <v>3.15</v>
      </c>
      <c r="I248" s="172"/>
      <c r="J248" s="173">
        <f>ROUND(I248*H248,2)</f>
        <v>0</v>
      </c>
      <c r="K248" s="169" t="s">
        <v>925</v>
      </c>
      <c r="L248" s="34"/>
      <c r="M248" s="174" t="s">
        <v>1</v>
      </c>
      <c r="N248" s="175" t="s">
        <v>44</v>
      </c>
      <c r="O248" s="59"/>
      <c r="P248" s="176">
        <f>O248*H248</f>
        <v>0</v>
      </c>
      <c r="Q248" s="176">
        <v>4.0000000000000002E-4</v>
      </c>
      <c r="R248" s="176">
        <f>Q248*H248</f>
        <v>1.2600000000000001E-3</v>
      </c>
      <c r="S248" s="176">
        <v>0</v>
      </c>
      <c r="T248" s="177">
        <f>S248*H248</f>
        <v>0</v>
      </c>
      <c r="U248" s="33"/>
      <c r="V248" s="33"/>
      <c r="W248" s="33"/>
      <c r="X248" s="33"/>
      <c r="Y248" s="33"/>
      <c r="Z248" s="33"/>
      <c r="AA248" s="33"/>
      <c r="AB248" s="33"/>
      <c r="AC248" s="33"/>
      <c r="AD248" s="33"/>
      <c r="AE248" s="33"/>
      <c r="AR248" s="178" t="s">
        <v>274</v>
      </c>
      <c r="AT248" s="178" t="s">
        <v>187</v>
      </c>
      <c r="AU248" s="178" t="s">
        <v>88</v>
      </c>
      <c r="AY248" s="18" t="s">
        <v>184</v>
      </c>
      <c r="BE248" s="179">
        <f>IF(N248="základní",J248,0)</f>
        <v>0</v>
      </c>
      <c r="BF248" s="179">
        <f>IF(N248="snížená",J248,0)</f>
        <v>0</v>
      </c>
      <c r="BG248" s="179">
        <f>IF(N248="zákl. přenesená",J248,0)</f>
        <v>0</v>
      </c>
      <c r="BH248" s="179">
        <f>IF(N248="sníž. přenesená",J248,0)</f>
        <v>0</v>
      </c>
      <c r="BI248" s="179">
        <f>IF(N248="nulová",J248,0)</f>
        <v>0</v>
      </c>
      <c r="BJ248" s="18" t="s">
        <v>86</v>
      </c>
      <c r="BK248" s="179">
        <f>ROUND(I248*H248,2)</f>
        <v>0</v>
      </c>
      <c r="BL248" s="18" t="s">
        <v>274</v>
      </c>
      <c r="BM248" s="178" t="s">
        <v>1549</v>
      </c>
    </row>
    <row r="249" spans="1:65" s="13" customFormat="1" ht="11.25">
      <c r="B249" s="184"/>
      <c r="D249" s="180" t="s">
        <v>196</v>
      </c>
      <c r="E249" s="185" t="s">
        <v>1</v>
      </c>
      <c r="F249" s="186" t="s">
        <v>1550</v>
      </c>
      <c r="H249" s="187">
        <v>3.15</v>
      </c>
      <c r="I249" s="188"/>
      <c r="L249" s="184"/>
      <c r="M249" s="189"/>
      <c r="N249" s="190"/>
      <c r="O249" s="190"/>
      <c r="P249" s="190"/>
      <c r="Q249" s="190"/>
      <c r="R249" s="190"/>
      <c r="S249" s="190"/>
      <c r="T249" s="191"/>
      <c r="AT249" s="185" t="s">
        <v>196</v>
      </c>
      <c r="AU249" s="185" t="s">
        <v>88</v>
      </c>
      <c r="AV249" s="13" t="s">
        <v>88</v>
      </c>
      <c r="AW249" s="13" t="s">
        <v>36</v>
      </c>
      <c r="AX249" s="13" t="s">
        <v>86</v>
      </c>
      <c r="AY249" s="185" t="s">
        <v>184</v>
      </c>
    </row>
    <row r="250" spans="1:65" s="2" customFormat="1" ht="24.2" customHeight="1">
      <c r="A250" s="33"/>
      <c r="B250" s="166"/>
      <c r="C250" s="167" t="s">
        <v>367</v>
      </c>
      <c r="D250" s="167" t="s">
        <v>187</v>
      </c>
      <c r="E250" s="168" t="s">
        <v>1273</v>
      </c>
      <c r="F250" s="169" t="s">
        <v>1274</v>
      </c>
      <c r="G250" s="170" t="s">
        <v>200</v>
      </c>
      <c r="H250" s="171">
        <v>2.1</v>
      </c>
      <c r="I250" s="172"/>
      <c r="J250" s="173">
        <f>ROUND(I250*H250,2)</f>
        <v>0</v>
      </c>
      <c r="K250" s="169" t="s">
        <v>925</v>
      </c>
      <c r="L250" s="34"/>
      <c r="M250" s="174" t="s">
        <v>1</v>
      </c>
      <c r="N250" s="175" t="s">
        <v>44</v>
      </c>
      <c r="O250" s="59"/>
      <c r="P250" s="176">
        <f>O250*H250</f>
        <v>0</v>
      </c>
      <c r="Q250" s="176">
        <v>4.0000000000000002E-4</v>
      </c>
      <c r="R250" s="176">
        <f>Q250*H250</f>
        <v>8.4000000000000003E-4</v>
      </c>
      <c r="S250" s="176">
        <v>0</v>
      </c>
      <c r="T250" s="177">
        <f>S250*H250</f>
        <v>0</v>
      </c>
      <c r="U250" s="33"/>
      <c r="V250" s="33"/>
      <c r="W250" s="33"/>
      <c r="X250" s="33"/>
      <c r="Y250" s="33"/>
      <c r="Z250" s="33"/>
      <c r="AA250" s="33"/>
      <c r="AB250" s="33"/>
      <c r="AC250" s="33"/>
      <c r="AD250" s="33"/>
      <c r="AE250" s="33"/>
      <c r="AR250" s="178" t="s">
        <v>274</v>
      </c>
      <c r="AT250" s="178" t="s">
        <v>187</v>
      </c>
      <c r="AU250" s="178" t="s">
        <v>88</v>
      </c>
      <c r="AY250" s="18" t="s">
        <v>184</v>
      </c>
      <c r="BE250" s="179">
        <f>IF(N250="základní",J250,0)</f>
        <v>0</v>
      </c>
      <c r="BF250" s="179">
        <f>IF(N250="snížená",J250,0)</f>
        <v>0</v>
      </c>
      <c r="BG250" s="179">
        <f>IF(N250="zákl. přenesená",J250,0)</f>
        <v>0</v>
      </c>
      <c r="BH250" s="179">
        <f>IF(N250="sníž. přenesená",J250,0)</f>
        <v>0</v>
      </c>
      <c r="BI250" s="179">
        <f>IF(N250="nulová",J250,0)</f>
        <v>0</v>
      </c>
      <c r="BJ250" s="18" t="s">
        <v>86</v>
      </c>
      <c r="BK250" s="179">
        <f>ROUND(I250*H250,2)</f>
        <v>0</v>
      </c>
      <c r="BL250" s="18" t="s">
        <v>274</v>
      </c>
      <c r="BM250" s="178" t="s">
        <v>1551</v>
      </c>
    </row>
    <row r="251" spans="1:65" s="13" customFormat="1" ht="11.25">
      <c r="B251" s="184"/>
      <c r="D251" s="180" t="s">
        <v>196</v>
      </c>
      <c r="E251" s="185" t="s">
        <v>1</v>
      </c>
      <c r="F251" s="186" t="s">
        <v>1552</v>
      </c>
      <c r="H251" s="187">
        <v>2.1</v>
      </c>
      <c r="I251" s="188"/>
      <c r="L251" s="184"/>
      <c r="M251" s="189"/>
      <c r="N251" s="190"/>
      <c r="O251" s="190"/>
      <c r="P251" s="190"/>
      <c r="Q251" s="190"/>
      <c r="R251" s="190"/>
      <c r="S251" s="190"/>
      <c r="T251" s="191"/>
      <c r="AT251" s="185" t="s">
        <v>196</v>
      </c>
      <c r="AU251" s="185" t="s">
        <v>88</v>
      </c>
      <c r="AV251" s="13" t="s">
        <v>88</v>
      </c>
      <c r="AW251" s="13" t="s">
        <v>36</v>
      </c>
      <c r="AX251" s="13" t="s">
        <v>86</v>
      </c>
      <c r="AY251" s="185" t="s">
        <v>184</v>
      </c>
    </row>
    <row r="252" spans="1:65" s="2" customFormat="1" ht="24.2" customHeight="1">
      <c r="A252" s="33"/>
      <c r="B252" s="166"/>
      <c r="C252" s="167" t="s">
        <v>374</v>
      </c>
      <c r="D252" s="167" t="s">
        <v>187</v>
      </c>
      <c r="E252" s="168" t="s">
        <v>1082</v>
      </c>
      <c r="F252" s="169" t="s">
        <v>1083</v>
      </c>
      <c r="G252" s="170" t="s">
        <v>200</v>
      </c>
      <c r="H252" s="171">
        <v>5.67</v>
      </c>
      <c r="I252" s="172"/>
      <c r="J252" s="173">
        <f>ROUND(I252*H252,2)</f>
        <v>0</v>
      </c>
      <c r="K252" s="169" t="s">
        <v>925</v>
      </c>
      <c r="L252" s="34"/>
      <c r="M252" s="174" t="s">
        <v>1</v>
      </c>
      <c r="N252" s="175" t="s">
        <v>44</v>
      </c>
      <c r="O252" s="59"/>
      <c r="P252" s="176">
        <f>O252*H252</f>
        <v>0</v>
      </c>
      <c r="Q252" s="176">
        <v>0</v>
      </c>
      <c r="R252" s="176">
        <f>Q252*H252</f>
        <v>0</v>
      </c>
      <c r="S252" s="176">
        <v>0</v>
      </c>
      <c r="T252" s="177">
        <f>S252*H252</f>
        <v>0</v>
      </c>
      <c r="U252" s="33"/>
      <c r="V252" s="33"/>
      <c r="W252" s="33"/>
      <c r="X252" s="33"/>
      <c r="Y252" s="33"/>
      <c r="Z252" s="33"/>
      <c r="AA252" s="33"/>
      <c r="AB252" s="33"/>
      <c r="AC252" s="33"/>
      <c r="AD252" s="33"/>
      <c r="AE252" s="33"/>
      <c r="AR252" s="178" t="s">
        <v>274</v>
      </c>
      <c r="AT252" s="178" t="s">
        <v>187</v>
      </c>
      <c r="AU252" s="178" t="s">
        <v>88</v>
      </c>
      <c r="AY252" s="18" t="s">
        <v>184</v>
      </c>
      <c r="BE252" s="179">
        <f>IF(N252="základní",J252,0)</f>
        <v>0</v>
      </c>
      <c r="BF252" s="179">
        <f>IF(N252="snížená",J252,0)</f>
        <v>0</v>
      </c>
      <c r="BG252" s="179">
        <f>IF(N252="zákl. přenesená",J252,0)</f>
        <v>0</v>
      </c>
      <c r="BH252" s="179">
        <f>IF(N252="sníž. přenesená",J252,0)</f>
        <v>0</v>
      </c>
      <c r="BI252" s="179">
        <f>IF(N252="nulová",J252,0)</f>
        <v>0</v>
      </c>
      <c r="BJ252" s="18" t="s">
        <v>86</v>
      </c>
      <c r="BK252" s="179">
        <f>ROUND(I252*H252,2)</f>
        <v>0</v>
      </c>
      <c r="BL252" s="18" t="s">
        <v>274</v>
      </c>
      <c r="BM252" s="178" t="s">
        <v>1553</v>
      </c>
    </row>
    <row r="253" spans="1:65" s="13" customFormat="1" ht="11.25">
      <c r="B253" s="184"/>
      <c r="D253" s="180" t="s">
        <v>196</v>
      </c>
      <c r="E253" s="185" t="s">
        <v>1</v>
      </c>
      <c r="F253" s="186" t="s">
        <v>1554</v>
      </c>
      <c r="H253" s="187">
        <v>5.67</v>
      </c>
      <c r="I253" s="188"/>
      <c r="L253" s="184"/>
      <c r="M253" s="189"/>
      <c r="N253" s="190"/>
      <c r="O253" s="190"/>
      <c r="P253" s="190"/>
      <c r="Q253" s="190"/>
      <c r="R253" s="190"/>
      <c r="S253" s="190"/>
      <c r="T253" s="191"/>
      <c r="AT253" s="185" t="s">
        <v>196</v>
      </c>
      <c r="AU253" s="185" t="s">
        <v>88</v>
      </c>
      <c r="AV253" s="13" t="s">
        <v>88</v>
      </c>
      <c r="AW253" s="13" t="s">
        <v>36</v>
      </c>
      <c r="AX253" s="13" t="s">
        <v>86</v>
      </c>
      <c r="AY253" s="185" t="s">
        <v>184</v>
      </c>
    </row>
    <row r="254" spans="1:65" s="2" customFormat="1" ht="24.2" customHeight="1">
      <c r="A254" s="33"/>
      <c r="B254" s="166"/>
      <c r="C254" s="200" t="s">
        <v>379</v>
      </c>
      <c r="D254" s="200" t="s">
        <v>213</v>
      </c>
      <c r="E254" s="201" t="s">
        <v>1086</v>
      </c>
      <c r="F254" s="202" t="s">
        <v>1087</v>
      </c>
      <c r="G254" s="203" t="s">
        <v>200</v>
      </c>
      <c r="H254" s="204">
        <v>6.2370000000000001</v>
      </c>
      <c r="I254" s="205"/>
      <c r="J254" s="206">
        <f>ROUND(I254*H254,2)</f>
        <v>0</v>
      </c>
      <c r="K254" s="202" t="s">
        <v>925</v>
      </c>
      <c r="L254" s="207"/>
      <c r="M254" s="208" t="s">
        <v>1</v>
      </c>
      <c r="N254" s="209" t="s">
        <v>44</v>
      </c>
      <c r="O254" s="59"/>
      <c r="P254" s="176">
        <f>O254*H254</f>
        <v>0</v>
      </c>
      <c r="Q254" s="176">
        <v>8.0000000000000004E-4</v>
      </c>
      <c r="R254" s="176">
        <f>Q254*H254</f>
        <v>4.9896000000000003E-3</v>
      </c>
      <c r="S254" s="176">
        <v>0</v>
      </c>
      <c r="T254" s="177">
        <f>S254*H254</f>
        <v>0</v>
      </c>
      <c r="U254" s="33"/>
      <c r="V254" s="33"/>
      <c r="W254" s="33"/>
      <c r="X254" s="33"/>
      <c r="Y254" s="33"/>
      <c r="Z254" s="33"/>
      <c r="AA254" s="33"/>
      <c r="AB254" s="33"/>
      <c r="AC254" s="33"/>
      <c r="AD254" s="33"/>
      <c r="AE254" s="33"/>
      <c r="AR254" s="178" t="s">
        <v>359</v>
      </c>
      <c r="AT254" s="178" t="s">
        <v>213</v>
      </c>
      <c r="AU254" s="178" t="s">
        <v>88</v>
      </c>
      <c r="AY254" s="18" t="s">
        <v>184</v>
      </c>
      <c r="BE254" s="179">
        <f>IF(N254="základní",J254,0)</f>
        <v>0</v>
      </c>
      <c r="BF254" s="179">
        <f>IF(N254="snížená",J254,0)</f>
        <v>0</v>
      </c>
      <c r="BG254" s="179">
        <f>IF(N254="zákl. přenesená",J254,0)</f>
        <v>0</v>
      </c>
      <c r="BH254" s="179">
        <f>IF(N254="sníž. přenesená",J254,0)</f>
        <v>0</v>
      </c>
      <c r="BI254" s="179">
        <f>IF(N254="nulová",J254,0)</f>
        <v>0</v>
      </c>
      <c r="BJ254" s="18" t="s">
        <v>86</v>
      </c>
      <c r="BK254" s="179">
        <f>ROUND(I254*H254,2)</f>
        <v>0</v>
      </c>
      <c r="BL254" s="18" t="s">
        <v>274</v>
      </c>
      <c r="BM254" s="178" t="s">
        <v>1555</v>
      </c>
    </row>
    <row r="255" spans="1:65" s="13" customFormat="1" ht="11.25">
      <c r="B255" s="184"/>
      <c r="D255" s="180" t="s">
        <v>196</v>
      </c>
      <c r="E255" s="185" t="s">
        <v>1</v>
      </c>
      <c r="F255" s="186" t="s">
        <v>1556</v>
      </c>
      <c r="H255" s="187">
        <v>6.2370000000000001</v>
      </c>
      <c r="I255" s="188"/>
      <c r="L255" s="184"/>
      <c r="M255" s="189"/>
      <c r="N255" s="190"/>
      <c r="O255" s="190"/>
      <c r="P255" s="190"/>
      <c r="Q255" s="190"/>
      <c r="R255" s="190"/>
      <c r="S255" s="190"/>
      <c r="T255" s="191"/>
      <c r="AT255" s="185" t="s">
        <v>196</v>
      </c>
      <c r="AU255" s="185" t="s">
        <v>88</v>
      </c>
      <c r="AV255" s="13" t="s">
        <v>88</v>
      </c>
      <c r="AW255" s="13" t="s">
        <v>36</v>
      </c>
      <c r="AX255" s="13" t="s">
        <v>86</v>
      </c>
      <c r="AY255" s="185" t="s">
        <v>184</v>
      </c>
    </row>
    <row r="256" spans="1:65" s="2" customFormat="1" ht="24.2" customHeight="1">
      <c r="A256" s="33"/>
      <c r="B256" s="166"/>
      <c r="C256" s="167" t="s">
        <v>387</v>
      </c>
      <c r="D256" s="167" t="s">
        <v>187</v>
      </c>
      <c r="E256" s="168" t="s">
        <v>1281</v>
      </c>
      <c r="F256" s="169" t="s">
        <v>1282</v>
      </c>
      <c r="G256" s="170" t="s">
        <v>327</v>
      </c>
      <c r="H256" s="171">
        <v>4.2</v>
      </c>
      <c r="I256" s="172"/>
      <c r="J256" s="173">
        <f>ROUND(I256*H256,2)</f>
        <v>0</v>
      </c>
      <c r="K256" s="169" t="s">
        <v>925</v>
      </c>
      <c r="L256" s="34"/>
      <c r="M256" s="174" t="s">
        <v>1</v>
      </c>
      <c r="N256" s="175" t="s">
        <v>44</v>
      </c>
      <c r="O256" s="59"/>
      <c r="P256" s="176">
        <f>O256*H256</f>
        <v>0</v>
      </c>
      <c r="Q256" s="176">
        <v>1.1E-4</v>
      </c>
      <c r="R256" s="176">
        <f>Q256*H256</f>
        <v>4.6200000000000006E-4</v>
      </c>
      <c r="S256" s="176">
        <v>0</v>
      </c>
      <c r="T256" s="177">
        <f>S256*H256</f>
        <v>0</v>
      </c>
      <c r="U256" s="33"/>
      <c r="V256" s="33"/>
      <c r="W256" s="33"/>
      <c r="X256" s="33"/>
      <c r="Y256" s="33"/>
      <c r="Z256" s="33"/>
      <c r="AA256" s="33"/>
      <c r="AB256" s="33"/>
      <c r="AC256" s="33"/>
      <c r="AD256" s="33"/>
      <c r="AE256" s="33"/>
      <c r="AR256" s="178" t="s">
        <v>274</v>
      </c>
      <c r="AT256" s="178" t="s">
        <v>187</v>
      </c>
      <c r="AU256" s="178" t="s">
        <v>88</v>
      </c>
      <c r="AY256" s="18" t="s">
        <v>184</v>
      </c>
      <c r="BE256" s="179">
        <f>IF(N256="základní",J256,0)</f>
        <v>0</v>
      </c>
      <c r="BF256" s="179">
        <f>IF(N256="snížená",J256,0)</f>
        <v>0</v>
      </c>
      <c r="BG256" s="179">
        <f>IF(N256="zákl. přenesená",J256,0)</f>
        <v>0</v>
      </c>
      <c r="BH256" s="179">
        <f>IF(N256="sníž. přenesená",J256,0)</f>
        <v>0</v>
      </c>
      <c r="BI256" s="179">
        <f>IF(N256="nulová",J256,0)</f>
        <v>0</v>
      </c>
      <c r="BJ256" s="18" t="s">
        <v>86</v>
      </c>
      <c r="BK256" s="179">
        <f>ROUND(I256*H256,2)</f>
        <v>0</v>
      </c>
      <c r="BL256" s="18" t="s">
        <v>274</v>
      </c>
      <c r="BM256" s="178" t="s">
        <v>1557</v>
      </c>
    </row>
    <row r="257" spans="1:65" s="13" customFormat="1" ht="11.25">
      <c r="B257" s="184"/>
      <c r="D257" s="180" t="s">
        <v>196</v>
      </c>
      <c r="E257" s="185" t="s">
        <v>1</v>
      </c>
      <c r="F257" s="186" t="s">
        <v>1433</v>
      </c>
      <c r="H257" s="187">
        <v>4.2</v>
      </c>
      <c r="I257" s="188"/>
      <c r="L257" s="184"/>
      <c r="M257" s="189"/>
      <c r="N257" s="190"/>
      <c r="O257" s="190"/>
      <c r="P257" s="190"/>
      <c r="Q257" s="190"/>
      <c r="R257" s="190"/>
      <c r="S257" s="190"/>
      <c r="T257" s="191"/>
      <c r="AT257" s="185" t="s">
        <v>196</v>
      </c>
      <c r="AU257" s="185" t="s">
        <v>88</v>
      </c>
      <c r="AV257" s="13" t="s">
        <v>88</v>
      </c>
      <c r="AW257" s="13" t="s">
        <v>36</v>
      </c>
      <c r="AX257" s="13" t="s">
        <v>86</v>
      </c>
      <c r="AY257" s="185" t="s">
        <v>184</v>
      </c>
    </row>
    <row r="258" spans="1:65" s="12" customFormat="1" ht="25.9" customHeight="1">
      <c r="B258" s="153"/>
      <c r="D258" s="154" t="s">
        <v>78</v>
      </c>
      <c r="E258" s="155" t="s">
        <v>120</v>
      </c>
      <c r="F258" s="155" t="s">
        <v>896</v>
      </c>
      <c r="I258" s="156"/>
      <c r="J258" s="157">
        <f>BK258</f>
        <v>0</v>
      </c>
      <c r="L258" s="153"/>
      <c r="M258" s="158"/>
      <c r="N258" s="159"/>
      <c r="O258" s="159"/>
      <c r="P258" s="160">
        <f>P259+P263</f>
        <v>0</v>
      </c>
      <c r="Q258" s="159"/>
      <c r="R258" s="160">
        <f>R259+R263</f>
        <v>0</v>
      </c>
      <c r="S258" s="159"/>
      <c r="T258" s="161">
        <f>T259+T263</f>
        <v>0</v>
      </c>
      <c r="AR258" s="154" t="s">
        <v>185</v>
      </c>
      <c r="AT258" s="162" t="s">
        <v>78</v>
      </c>
      <c r="AU258" s="162" t="s">
        <v>79</v>
      </c>
      <c r="AY258" s="154" t="s">
        <v>184</v>
      </c>
      <c r="BK258" s="163">
        <f>BK259+BK263</f>
        <v>0</v>
      </c>
    </row>
    <row r="259" spans="1:65" s="12" customFormat="1" ht="22.9" customHeight="1">
      <c r="B259" s="153"/>
      <c r="D259" s="154" t="s">
        <v>78</v>
      </c>
      <c r="E259" s="164" t="s">
        <v>1092</v>
      </c>
      <c r="F259" s="164" t="s">
        <v>1093</v>
      </c>
      <c r="I259" s="156"/>
      <c r="J259" s="165">
        <f>BK259</f>
        <v>0</v>
      </c>
      <c r="L259" s="153"/>
      <c r="M259" s="158"/>
      <c r="N259" s="159"/>
      <c r="O259" s="159"/>
      <c r="P259" s="160">
        <f>SUM(P260:P262)</f>
        <v>0</v>
      </c>
      <c r="Q259" s="159"/>
      <c r="R259" s="160">
        <f>SUM(R260:R262)</f>
        <v>0</v>
      </c>
      <c r="S259" s="159"/>
      <c r="T259" s="161">
        <f>SUM(T260:T262)</f>
        <v>0</v>
      </c>
      <c r="AR259" s="154" t="s">
        <v>185</v>
      </c>
      <c r="AT259" s="162" t="s">
        <v>78</v>
      </c>
      <c r="AU259" s="162" t="s">
        <v>86</v>
      </c>
      <c r="AY259" s="154" t="s">
        <v>184</v>
      </c>
      <c r="BK259" s="163">
        <f>SUM(BK260:BK262)</f>
        <v>0</v>
      </c>
    </row>
    <row r="260" spans="1:65" s="2" customFormat="1" ht="14.45" customHeight="1">
      <c r="A260" s="33"/>
      <c r="B260" s="166"/>
      <c r="C260" s="167" t="s">
        <v>394</v>
      </c>
      <c r="D260" s="167" t="s">
        <v>187</v>
      </c>
      <c r="E260" s="168" t="s">
        <v>1094</v>
      </c>
      <c r="F260" s="169" t="s">
        <v>1095</v>
      </c>
      <c r="G260" s="170" t="s">
        <v>1096</v>
      </c>
      <c r="H260" s="171">
        <v>1</v>
      </c>
      <c r="I260" s="172"/>
      <c r="J260" s="173">
        <f>ROUND(I260*H260,2)</f>
        <v>0</v>
      </c>
      <c r="K260" s="169" t="s">
        <v>925</v>
      </c>
      <c r="L260" s="34"/>
      <c r="M260" s="174" t="s">
        <v>1</v>
      </c>
      <c r="N260" s="175" t="s">
        <v>44</v>
      </c>
      <c r="O260" s="59"/>
      <c r="P260" s="176">
        <f>O260*H260</f>
        <v>0</v>
      </c>
      <c r="Q260" s="176">
        <v>0</v>
      </c>
      <c r="R260" s="176">
        <f>Q260*H260</f>
        <v>0</v>
      </c>
      <c r="S260" s="176">
        <v>0</v>
      </c>
      <c r="T260" s="177">
        <f>S260*H260</f>
        <v>0</v>
      </c>
      <c r="U260" s="33"/>
      <c r="V260" s="33"/>
      <c r="W260" s="33"/>
      <c r="X260" s="33"/>
      <c r="Y260" s="33"/>
      <c r="Z260" s="33"/>
      <c r="AA260" s="33"/>
      <c r="AB260" s="33"/>
      <c r="AC260" s="33"/>
      <c r="AD260" s="33"/>
      <c r="AE260" s="33"/>
      <c r="AR260" s="178" t="s">
        <v>1097</v>
      </c>
      <c r="AT260" s="178" t="s">
        <v>187</v>
      </c>
      <c r="AU260" s="178" t="s">
        <v>88</v>
      </c>
      <c r="AY260" s="18" t="s">
        <v>184</v>
      </c>
      <c r="BE260" s="179">
        <f>IF(N260="základní",J260,0)</f>
        <v>0</v>
      </c>
      <c r="BF260" s="179">
        <f>IF(N260="snížená",J260,0)</f>
        <v>0</v>
      </c>
      <c r="BG260" s="179">
        <f>IF(N260="zákl. přenesená",J260,0)</f>
        <v>0</v>
      </c>
      <c r="BH260" s="179">
        <f>IF(N260="sníž. přenesená",J260,0)</f>
        <v>0</v>
      </c>
      <c r="BI260" s="179">
        <f>IF(N260="nulová",J260,0)</f>
        <v>0</v>
      </c>
      <c r="BJ260" s="18" t="s">
        <v>86</v>
      </c>
      <c r="BK260" s="179">
        <f>ROUND(I260*H260,2)</f>
        <v>0</v>
      </c>
      <c r="BL260" s="18" t="s">
        <v>1097</v>
      </c>
      <c r="BM260" s="178" t="s">
        <v>1558</v>
      </c>
    </row>
    <row r="261" spans="1:65" s="2" customFormat="1" ht="14.45" customHeight="1">
      <c r="A261" s="33"/>
      <c r="B261" s="166"/>
      <c r="C261" s="167" t="s">
        <v>401</v>
      </c>
      <c r="D261" s="167" t="s">
        <v>187</v>
      </c>
      <c r="E261" s="168" t="s">
        <v>1099</v>
      </c>
      <c r="F261" s="169" t="s">
        <v>1100</v>
      </c>
      <c r="G261" s="170" t="s">
        <v>1096</v>
      </c>
      <c r="H261" s="171">
        <v>1</v>
      </c>
      <c r="I261" s="172"/>
      <c r="J261" s="173">
        <f>ROUND(I261*H261,2)</f>
        <v>0</v>
      </c>
      <c r="K261" s="169" t="s">
        <v>925</v>
      </c>
      <c r="L261" s="34"/>
      <c r="M261" s="174" t="s">
        <v>1</v>
      </c>
      <c r="N261" s="175" t="s">
        <v>44</v>
      </c>
      <c r="O261" s="59"/>
      <c r="P261" s="176">
        <f>O261*H261</f>
        <v>0</v>
      </c>
      <c r="Q261" s="176">
        <v>0</v>
      </c>
      <c r="R261" s="176">
        <f>Q261*H261</f>
        <v>0</v>
      </c>
      <c r="S261" s="176">
        <v>0</v>
      </c>
      <c r="T261" s="177">
        <f>S261*H261</f>
        <v>0</v>
      </c>
      <c r="U261" s="33"/>
      <c r="V261" s="33"/>
      <c r="W261" s="33"/>
      <c r="X261" s="33"/>
      <c r="Y261" s="33"/>
      <c r="Z261" s="33"/>
      <c r="AA261" s="33"/>
      <c r="AB261" s="33"/>
      <c r="AC261" s="33"/>
      <c r="AD261" s="33"/>
      <c r="AE261" s="33"/>
      <c r="AR261" s="178" t="s">
        <v>1097</v>
      </c>
      <c r="AT261" s="178" t="s">
        <v>187</v>
      </c>
      <c r="AU261" s="178" t="s">
        <v>88</v>
      </c>
      <c r="AY261" s="18" t="s">
        <v>184</v>
      </c>
      <c r="BE261" s="179">
        <f>IF(N261="základní",J261,0)</f>
        <v>0</v>
      </c>
      <c r="BF261" s="179">
        <f>IF(N261="snížená",J261,0)</f>
        <v>0</v>
      </c>
      <c r="BG261" s="179">
        <f>IF(N261="zákl. přenesená",J261,0)</f>
        <v>0</v>
      </c>
      <c r="BH261" s="179">
        <f>IF(N261="sníž. přenesená",J261,0)</f>
        <v>0</v>
      </c>
      <c r="BI261" s="179">
        <f>IF(N261="nulová",J261,0)</f>
        <v>0</v>
      </c>
      <c r="BJ261" s="18" t="s">
        <v>86</v>
      </c>
      <c r="BK261" s="179">
        <f>ROUND(I261*H261,2)</f>
        <v>0</v>
      </c>
      <c r="BL261" s="18" t="s">
        <v>1097</v>
      </c>
      <c r="BM261" s="178" t="s">
        <v>1559</v>
      </c>
    </row>
    <row r="262" spans="1:65" s="2" customFormat="1" ht="14.45" customHeight="1">
      <c r="A262" s="33"/>
      <c r="B262" s="166"/>
      <c r="C262" s="167" t="s">
        <v>409</v>
      </c>
      <c r="D262" s="167" t="s">
        <v>187</v>
      </c>
      <c r="E262" s="168" t="s">
        <v>1102</v>
      </c>
      <c r="F262" s="169" t="s">
        <v>1103</v>
      </c>
      <c r="G262" s="170" t="s">
        <v>1096</v>
      </c>
      <c r="H262" s="171">
        <v>1</v>
      </c>
      <c r="I262" s="172"/>
      <c r="J262" s="173">
        <f>ROUND(I262*H262,2)</f>
        <v>0</v>
      </c>
      <c r="K262" s="169" t="s">
        <v>925</v>
      </c>
      <c r="L262" s="34"/>
      <c r="M262" s="174" t="s">
        <v>1</v>
      </c>
      <c r="N262" s="175" t="s">
        <v>44</v>
      </c>
      <c r="O262" s="59"/>
      <c r="P262" s="176">
        <f>O262*H262</f>
        <v>0</v>
      </c>
      <c r="Q262" s="176">
        <v>0</v>
      </c>
      <c r="R262" s="176">
        <f>Q262*H262</f>
        <v>0</v>
      </c>
      <c r="S262" s="176">
        <v>0</v>
      </c>
      <c r="T262" s="177">
        <f>S262*H262</f>
        <v>0</v>
      </c>
      <c r="U262" s="33"/>
      <c r="V262" s="33"/>
      <c r="W262" s="33"/>
      <c r="X262" s="33"/>
      <c r="Y262" s="33"/>
      <c r="Z262" s="33"/>
      <c r="AA262" s="33"/>
      <c r="AB262" s="33"/>
      <c r="AC262" s="33"/>
      <c r="AD262" s="33"/>
      <c r="AE262" s="33"/>
      <c r="AR262" s="178" t="s">
        <v>1097</v>
      </c>
      <c r="AT262" s="178" t="s">
        <v>187</v>
      </c>
      <c r="AU262" s="178" t="s">
        <v>88</v>
      </c>
      <c r="AY262" s="18" t="s">
        <v>184</v>
      </c>
      <c r="BE262" s="179">
        <f>IF(N262="základní",J262,0)</f>
        <v>0</v>
      </c>
      <c r="BF262" s="179">
        <f>IF(N262="snížená",J262,0)</f>
        <v>0</v>
      </c>
      <c r="BG262" s="179">
        <f>IF(N262="zákl. přenesená",J262,0)</f>
        <v>0</v>
      </c>
      <c r="BH262" s="179">
        <f>IF(N262="sníž. přenesená",J262,0)</f>
        <v>0</v>
      </c>
      <c r="BI262" s="179">
        <f>IF(N262="nulová",J262,0)</f>
        <v>0</v>
      </c>
      <c r="BJ262" s="18" t="s">
        <v>86</v>
      </c>
      <c r="BK262" s="179">
        <f>ROUND(I262*H262,2)</f>
        <v>0</v>
      </c>
      <c r="BL262" s="18" t="s">
        <v>1097</v>
      </c>
      <c r="BM262" s="178" t="s">
        <v>1560</v>
      </c>
    </row>
    <row r="263" spans="1:65" s="12" customFormat="1" ht="22.9" customHeight="1">
      <c r="B263" s="153"/>
      <c r="D263" s="154" t="s">
        <v>78</v>
      </c>
      <c r="E263" s="164" t="s">
        <v>1105</v>
      </c>
      <c r="F263" s="164" t="s">
        <v>1106</v>
      </c>
      <c r="I263" s="156"/>
      <c r="J263" s="165">
        <f>BK263</f>
        <v>0</v>
      </c>
      <c r="L263" s="153"/>
      <c r="M263" s="158"/>
      <c r="N263" s="159"/>
      <c r="O263" s="159"/>
      <c r="P263" s="160">
        <f>P264</f>
        <v>0</v>
      </c>
      <c r="Q263" s="159"/>
      <c r="R263" s="160">
        <f>R264</f>
        <v>0</v>
      </c>
      <c r="S263" s="159"/>
      <c r="T263" s="161">
        <f>T264</f>
        <v>0</v>
      </c>
      <c r="AR263" s="154" t="s">
        <v>185</v>
      </c>
      <c r="AT263" s="162" t="s">
        <v>78</v>
      </c>
      <c r="AU263" s="162" t="s">
        <v>86</v>
      </c>
      <c r="AY263" s="154" t="s">
        <v>184</v>
      </c>
      <c r="BK263" s="163">
        <f>BK264</f>
        <v>0</v>
      </c>
    </row>
    <row r="264" spans="1:65" s="2" customFormat="1" ht="14.45" customHeight="1">
      <c r="A264" s="33"/>
      <c r="B264" s="166"/>
      <c r="C264" s="167" t="s">
        <v>416</v>
      </c>
      <c r="D264" s="167" t="s">
        <v>187</v>
      </c>
      <c r="E264" s="168" t="s">
        <v>1107</v>
      </c>
      <c r="F264" s="169" t="s">
        <v>1106</v>
      </c>
      <c r="G264" s="170" t="s">
        <v>1096</v>
      </c>
      <c r="H264" s="171">
        <v>1</v>
      </c>
      <c r="I264" s="172"/>
      <c r="J264" s="173">
        <f>ROUND(I264*H264,2)</f>
        <v>0</v>
      </c>
      <c r="K264" s="169" t="s">
        <v>925</v>
      </c>
      <c r="L264" s="34"/>
      <c r="M264" s="233" t="s">
        <v>1</v>
      </c>
      <c r="N264" s="234" t="s">
        <v>44</v>
      </c>
      <c r="O264" s="223"/>
      <c r="P264" s="235">
        <f>O264*H264</f>
        <v>0</v>
      </c>
      <c r="Q264" s="235">
        <v>0</v>
      </c>
      <c r="R264" s="235">
        <f>Q264*H264</f>
        <v>0</v>
      </c>
      <c r="S264" s="235">
        <v>0</v>
      </c>
      <c r="T264" s="236">
        <f>S264*H264</f>
        <v>0</v>
      </c>
      <c r="U264" s="33"/>
      <c r="V264" s="33"/>
      <c r="W264" s="33"/>
      <c r="X264" s="33"/>
      <c r="Y264" s="33"/>
      <c r="Z264" s="33"/>
      <c r="AA264" s="33"/>
      <c r="AB264" s="33"/>
      <c r="AC264" s="33"/>
      <c r="AD264" s="33"/>
      <c r="AE264" s="33"/>
      <c r="AR264" s="178" t="s">
        <v>1097</v>
      </c>
      <c r="AT264" s="178" t="s">
        <v>187</v>
      </c>
      <c r="AU264" s="178" t="s">
        <v>88</v>
      </c>
      <c r="AY264" s="18" t="s">
        <v>184</v>
      </c>
      <c r="BE264" s="179">
        <f>IF(N264="základní",J264,0)</f>
        <v>0</v>
      </c>
      <c r="BF264" s="179">
        <f>IF(N264="snížená",J264,0)</f>
        <v>0</v>
      </c>
      <c r="BG264" s="179">
        <f>IF(N264="zákl. přenesená",J264,0)</f>
        <v>0</v>
      </c>
      <c r="BH264" s="179">
        <f>IF(N264="sníž. přenesená",J264,0)</f>
        <v>0</v>
      </c>
      <c r="BI264" s="179">
        <f>IF(N264="nulová",J264,0)</f>
        <v>0</v>
      </c>
      <c r="BJ264" s="18" t="s">
        <v>86</v>
      </c>
      <c r="BK264" s="179">
        <f>ROUND(I264*H264,2)</f>
        <v>0</v>
      </c>
      <c r="BL264" s="18" t="s">
        <v>1097</v>
      </c>
      <c r="BM264" s="178" t="s">
        <v>1561</v>
      </c>
    </row>
    <row r="265" spans="1:65" s="2" customFormat="1" ht="6.95" customHeight="1">
      <c r="A265" s="33"/>
      <c r="B265" s="48"/>
      <c r="C265" s="49"/>
      <c r="D265" s="49"/>
      <c r="E265" s="49"/>
      <c r="F265" s="49"/>
      <c r="G265" s="49"/>
      <c r="H265" s="49"/>
      <c r="I265" s="126"/>
      <c r="J265" s="49"/>
      <c r="K265" s="49"/>
      <c r="L265" s="34"/>
      <c r="M265" s="33"/>
      <c r="O265" s="33"/>
      <c r="P265" s="33"/>
      <c r="Q265" s="33"/>
      <c r="R265" s="33"/>
      <c r="S265" s="33"/>
      <c r="T265" s="33"/>
      <c r="U265" s="33"/>
      <c r="V265" s="33"/>
      <c r="W265" s="33"/>
      <c r="X265" s="33"/>
      <c r="Y265" s="33"/>
      <c r="Z265" s="33"/>
      <c r="AA265" s="33"/>
      <c r="AB265" s="33"/>
      <c r="AC265" s="33"/>
      <c r="AD265" s="33"/>
      <c r="AE265" s="33"/>
    </row>
  </sheetData>
  <autoFilter ref="C136:K264"/>
  <mergeCells count="15">
    <mergeCell ref="E123:H123"/>
    <mergeCell ref="E127:H127"/>
    <mergeCell ref="E125:H125"/>
    <mergeCell ref="E129:H129"/>
    <mergeCell ref="L2:V2"/>
    <mergeCell ref="E31:H31"/>
    <mergeCell ref="E85:H85"/>
    <mergeCell ref="E89:H89"/>
    <mergeCell ref="E87:H87"/>
    <mergeCell ref="E91:H91"/>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5"/>
  <sheetViews>
    <sheetView showGridLines="0" workbookViewId="0"/>
  </sheetViews>
  <sheetFormatPr defaultRowHeight="14.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9" width="20.1640625" style="9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83" t="s">
        <v>5</v>
      </c>
      <c r="M2" s="268"/>
      <c r="N2" s="268"/>
      <c r="O2" s="268"/>
      <c r="P2" s="268"/>
      <c r="Q2" s="268"/>
      <c r="R2" s="268"/>
      <c r="S2" s="268"/>
      <c r="T2" s="268"/>
      <c r="U2" s="268"/>
      <c r="V2" s="268"/>
      <c r="AT2" s="18" t="s">
        <v>118</v>
      </c>
    </row>
    <row r="3" spans="1:46" s="1" customFormat="1" ht="6.95" hidden="1" customHeight="1">
      <c r="B3" s="19"/>
      <c r="C3" s="20"/>
      <c r="D3" s="20"/>
      <c r="E3" s="20"/>
      <c r="F3" s="20"/>
      <c r="G3" s="20"/>
      <c r="H3" s="20"/>
      <c r="I3" s="100"/>
      <c r="J3" s="20"/>
      <c r="K3" s="20"/>
      <c r="L3" s="21"/>
      <c r="AT3" s="18" t="s">
        <v>88</v>
      </c>
    </row>
    <row r="4" spans="1:46" s="1" customFormat="1" ht="24.95" hidden="1" customHeight="1">
      <c r="B4" s="21"/>
      <c r="D4" s="22" t="s">
        <v>156</v>
      </c>
      <c r="I4" s="99"/>
      <c r="L4" s="21"/>
      <c r="M4" s="101" t="s">
        <v>10</v>
      </c>
      <c r="AT4" s="18" t="s">
        <v>3</v>
      </c>
    </row>
    <row r="5" spans="1:46" s="1" customFormat="1" ht="6.95" hidden="1" customHeight="1">
      <c r="B5" s="21"/>
      <c r="I5" s="99"/>
      <c r="L5" s="21"/>
    </row>
    <row r="6" spans="1:46" s="1" customFormat="1" ht="12" hidden="1" customHeight="1">
      <c r="B6" s="21"/>
      <c r="D6" s="28" t="s">
        <v>16</v>
      </c>
      <c r="I6" s="99"/>
      <c r="L6" s="21"/>
    </row>
    <row r="7" spans="1:46" s="1" customFormat="1" ht="16.5" hidden="1" customHeight="1">
      <c r="B7" s="21"/>
      <c r="E7" s="284" t="str">
        <f>'Rekapitulace stavby'!K6</f>
        <v>Oprava trati v úseku Nedvědice - Tišnov - bez materuálu SŽ</v>
      </c>
      <c r="F7" s="285"/>
      <c r="G7" s="285"/>
      <c r="H7" s="285"/>
      <c r="I7" s="99"/>
      <c r="L7" s="21"/>
    </row>
    <row r="8" spans="1:46" s="1" customFormat="1" ht="12" hidden="1" customHeight="1">
      <c r="B8" s="21"/>
      <c r="D8" s="28" t="s">
        <v>157</v>
      </c>
      <c r="I8" s="99"/>
      <c r="L8" s="21"/>
    </row>
    <row r="9" spans="1:46" s="2" customFormat="1" ht="16.5" hidden="1" customHeight="1">
      <c r="A9" s="33"/>
      <c r="B9" s="34"/>
      <c r="C9" s="33"/>
      <c r="D9" s="33"/>
      <c r="E9" s="284" t="s">
        <v>158</v>
      </c>
      <c r="F9" s="286"/>
      <c r="G9" s="286"/>
      <c r="H9" s="286"/>
      <c r="I9" s="102"/>
      <c r="J9" s="33"/>
      <c r="K9" s="33"/>
      <c r="L9" s="43"/>
      <c r="S9" s="33"/>
      <c r="T9" s="33"/>
      <c r="U9" s="33"/>
      <c r="V9" s="33"/>
      <c r="W9" s="33"/>
      <c r="X9" s="33"/>
      <c r="Y9" s="33"/>
      <c r="Z9" s="33"/>
      <c r="AA9" s="33"/>
      <c r="AB9" s="33"/>
      <c r="AC9" s="33"/>
      <c r="AD9" s="33"/>
      <c r="AE9" s="33"/>
    </row>
    <row r="10" spans="1:46" s="2" customFormat="1" ht="12" hidden="1" customHeight="1">
      <c r="A10" s="33"/>
      <c r="B10" s="34"/>
      <c r="C10" s="33"/>
      <c r="D10" s="28" t="s">
        <v>159</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hidden="1" customHeight="1">
      <c r="A11" s="33"/>
      <c r="B11" s="34"/>
      <c r="C11" s="33"/>
      <c r="D11" s="33"/>
      <c r="E11" s="240" t="s">
        <v>1562</v>
      </c>
      <c r="F11" s="286"/>
      <c r="G11" s="286"/>
      <c r="H11" s="286"/>
      <c r="I11" s="102"/>
      <c r="J11" s="33"/>
      <c r="K11" s="33"/>
      <c r="L11" s="43"/>
      <c r="S11" s="33"/>
      <c r="T11" s="33"/>
      <c r="U11" s="33"/>
      <c r="V11" s="33"/>
      <c r="W11" s="33"/>
      <c r="X11" s="33"/>
      <c r="Y11" s="33"/>
      <c r="Z11" s="33"/>
      <c r="AA11" s="33"/>
      <c r="AB11" s="33"/>
      <c r="AC11" s="33"/>
      <c r="AD11" s="33"/>
      <c r="AE11" s="33"/>
    </row>
    <row r="12" spans="1:46" s="2" customFormat="1" ht="11.25" hidden="1">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hidden="1" customHeight="1">
      <c r="A13" s="33"/>
      <c r="B13" s="34"/>
      <c r="C13" s="33"/>
      <c r="D13" s="28" t="s">
        <v>18</v>
      </c>
      <c r="E13" s="33"/>
      <c r="F13" s="26" t="s">
        <v>1</v>
      </c>
      <c r="G13" s="33"/>
      <c r="H13" s="33"/>
      <c r="I13" s="103" t="s">
        <v>19</v>
      </c>
      <c r="J13" s="26" t="s">
        <v>1</v>
      </c>
      <c r="K13" s="33"/>
      <c r="L13" s="43"/>
      <c r="S13" s="33"/>
      <c r="T13" s="33"/>
      <c r="U13" s="33"/>
      <c r="V13" s="33"/>
      <c r="W13" s="33"/>
      <c r="X13" s="33"/>
      <c r="Y13" s="33"/>
      <c r="Z13" s="33"/>
      <c r="AA13" s="33"/>
      <c r="AB13" s="33"/>
      <c r="AC13" s="33"/>
      <c r="AD13" s="33"/>
      <c r="AE13" s="33"/>
    </row>
    <row r="14" spans="1:46" s="2" customFormat="1" ht="12" hidden="1" customHeight="1">
      <c r="A14" s="33"/>
      <c r="B14" s="34"/>
      <c r="C14" s="33"/>
      <c r="D14" s="28" t="s">
        <v>20</v>
      </c>
      <c r="E14" s="33"/>
      <c r="F14" s="26" t="s">
        <v>21</v>
      </c>
      <c r="G14" s="33"/>
      <c r="H14" s="33"/>
      <c r="I14" s="103" t="s">
        <v>22</v>
      </c>
      <c r="J14" s="56" t="str">
        <f>'Rekapitulace stavby'!AN8</f>
        <v>24. 6. 2020</v>
      </c>
      <c r="K14" s="33"/>
      <c r="L14" s="43"/>
      <c r="S14" s="33"/>
      <c r="T14" s="33"/>
      <c r="U14" s="33"/>
      <c r="V14" s="33"/>
      <c r="W14" s="33"/>
      <c r="X14" s="33"/>
      <c r="Y14" s="33"/>
      <c r="Z14" s="33"/>
      <c r="AA14" s="33"/>
      <c r="AB14" s="33"/>
      <c r="AC14" s="33"/>
      <c r="AD14" s="33"/>
      <c r="AE14" s="33"/>
    </row>
    <row r="15" spans="1:46" s="2" customFormat="1" ht="10.9" hidden="1"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hidden="1" customHeight="1">
      <c r="A16" s="33"/>
      <c r="B16" s="34"/>
      <c r="C16" s="33"/>
      <c r="D16" s="28" t="s">
        <v>24</v>
      </c>
      <c r="E16" s="33"/>
      <c r="F16" s="33"/>
      <c r="G16" s="33"/>
      <c r="H16" s="33"/>
      <c r="I16" s="103" t="s">
        <v>25</v>
      </c>
      <c r="J16" s="26" t="s">
        <v>26</v>
      </c>
      <c r="K16" s="33"/>
      <c r="L16" s="43"/>
      <c r="S16" s="33"/>
      <c r="T16" s="33"/>
      <c r="U16" s="33"/>
      <c r="V16" s="33"/>
      <c r="W16" s="33"/>
      <c r="X16" s="33"/>
      <c r="Y16" s="33"/>
      <c r="Z16" s="33"/>
      <c r="AA16" s="33"/>
      <c r="AB16" s="33"/>
      <c r="AC16" s="33"/>
      <c r="AD16" s="33"/>
      <c r="AE16" s="33"/>
    </row>
    <row r="17" spans="1:31" s="2" customFormat="1" ht="18" hidden="1" customHeight="1">
      <c r="A17" s="33"/>
      <c r="B17" s="34"/>
      <c r="C17" s="33"/>
      <c r="D17" s="33"/>
      <c r="E17" s="26" t="s">
        <v>27</v>
      </c>
      <c r="F17" s="33"/>
      <c r="G17" s="33"/>
      <c r="H17" s="33"/>
      <c r="I17" s="103" t="s">
        <v>28</v>
      </c>
      <c r="J17" s="26" t="s">
        <v>29</v>
      </c>
      <c r="K17" s="33"/>
      <c r="L17" s="43"/>
      <c r="S17" s="33"/>
      <c r="T17" s="33"/>
      <c r="U17" s="33"/>
      <c r="V17" s="33"/>
      <c r="W17" s="33"/>
      <c r="X17" s="33"/>
      <c r="Y17" s="33"/>
      <c r="Z17" s="33"/>
      <c r="AA17" s="33"/>
      <c r="AB17" s="33"/>
      <c r="AC17" s="33"/>
      <c r="AD17" s="33"/>
      <c r="AE17" s="33"/>
    </row>
    <row r="18" spans="1:31" s="2" customFormat="1" ht="6.95" hidden="1"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hidden="1" customHeight="1">
      <c r="A19" s="33"/>
      <c r="B19" s="34"/>
      <c r="C19" s="33"/>
      <c r="D19" s="28" t="s">
        <v>30</v>
      </c>
      <c r="E19" s="33"/>
      <c r="F19" s="33"/>
      <c r="G19" s="33"/>
      <c r="H19" s="33"/>
      <c r="I19" s="103" t="s">
        <v>25</v>
      </c>
      <c r="J19" s="29" t="str">
        <f>'Rekapitulace stavby'!AN13</f>
        <v>Vyplň údaj</v>
      </c>
      <c r="K19" s="33"/>
      <c r="L19" s="43"/>
      <c r="S19" s="33"/>
      <c r="T19" s="33"/>
      <c r="U19" s="33"/>
      <c r="V19" s="33"/>
      <c r="W19" s="33"/>
      <c r="X19" s="33"/>
      <c r="Y19" s="33"/>
      <c r="Z19" s="33"/>
      <c r="AA19" s="33"/>
      <c r="AB19" s="33"/>
      <c r="AC19" s="33"/>
      <c r="AD19" s="33"/>
      <c r="AE19" s="33"/>
    </row>
    <row r="20" spans="1:31" s="2" customFormat="1" ht="18" hidden="1" customHeight="1">
      <c r="A20" s="33"/>
      <c r="B20" s="34"/>
      <c r="C20" s="33"/>
      <c r="D20" s="33"/>
      <c r="E20" s="287" t="str">
        <f>'Rekapitulace stavby'!E14</f>
        <v>Vyplň údaj</v>
      </c>
      <c r="F20" s="267"/>
      <c r="G20" s="267"/>
      <c r="H20" s="267"/>
      <c r="I20" s="103" t="s">
        <v>28</v>
      </c>
      <c r="J20" s="29" t="str">
        <f>'Rekapitulace stavby'!AN14</f>
        <v>Vyplň údaj</v>
      </c>
      <c r="K20" s="33"/>
      <c r="L20" s="43"/>
      <c r="S20" s="33"/>
      <c r="T20" s="33"/>
      <c r="U20" s="33"/>
      <c r="V20" s="33"/>
      <c r="W20" s="33"/>
      <c r="X20" s="33"/>
      <c r="Y20" s="33"/>
      <c r="Z20" s="33"/>
      <c r="AA20" s="33"/>
      <c r="AB20" s="33"/>
      <c r="AC20" s="33"/>
      <c r="AD20" s="33"/>
      <c r="AE20" s="33"/>
    </row>
    <row r="21" spans="1:31" s="2" customFormat="1" ht="6.95" hidden="1"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hidden="1" customHeight="1">
      <c r="A22" s="33"/>
      <c r="B22" s="34"/>
      <c r="C22" s="33"/>
      <c r="D22" s="28" t="s">
        <v>32</v>
      </c>
      <c r="E22" s="33"/>
      <c r="F22" s="33"/>
      <c r="G22" s="33"/>
      <c r="H22" s="33"/>
      <c r="I22" s="103" t="s">
        <v>25</v>
      </c>
      <c r="J22" s="26" t="s">
        <v>33</v>
      </c>
      <c r="K22" s="33"/>
      <c r="L22" s="43"/>
      <c r="S22" s="33"/>
      <c r="T22" s="33"/>
      <c r="U22" s="33"/>
      <c r="V22" s="33"/>
      <c r="W22" s="33"/>
      <c r="X22" s="33"/>
      <c r="Y22" s="33"/>
      <c r="Z22" s="33"/>
      <c r="AA22" s="33"/>
      <c r="AB22" s="33"/>
      <c r="AC22" s="33"/>
      <c r="AD22" s="33"/>
      <c r="AE22" s="33"/>
    </row>
    <row r="23" spans="1:31" s="2" customFormat="1" ht="18" hidden="1" customHeight="1">
      <c r="A23" s="33"/>
      <c r="B23" s="34"/>
      <c r="C23" s="33"/>
      <c r="D23" s="33"/>
      <c r="E23" s="26" t="s">
        <v>34</v>
      </c>
      <c r="F23" s="33"/>
      <c r="G23" s="33"/>
      <c r="H23" s="33"/>
      <c r="I23" s="103" t="s">
        <v>28</v>
      </c>
      <c r="J23" s="26" t="s">
        <v>35</v>
      </c>
      <c r="K23" s="33"/>
      <c r="L23" s="43"/>
      <c r="S23" s="33"/>
      <c r="T23" s="33"/>
      <c r="U23" s="33"/>
      <c r="V23" s="33"/>
      <c r="W23" s="33"/>
      <c r="X23" s="33"/>
      <c r="Y23" s="33"/>
      <c r="Z23" s="33"/>
      <c r="AA23" s="33"/>
      <c r="AB23" s="33"/>
      <c r="AC23" s="33"/>
      <c r="AD23" s="33"/>
      <c r="AE23" s="33"/>
    </row>
    <row r="24" spans="1:31" s="2" customFormat="1" ht="6.95" hidden="1"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hidden="1" customHeight="1">
      <c r="A25" s="33"/>
      <c r="B25" s="34"/>
      <c r="C25" s="33"/>
      <c r="D25" s="28" t="s">
        <v>37</v>
      </c>
      <c r="E25" s="33"/>
      <c r="F25" s="33"/>
      <c r="G25" s="33"/>
      <c r="H25" s="33"/>
      <c r="I25" s="103" t="s">
        <v>25</v>
      </c>
      <c r="J25" s="26" t="s">
        <v>33</v>
      </c>
      <c r="K25" s="33"/>
      <c r="L25" s="43"/>
      <c r="S25" s="33"/>
      <c r="T25" s="33"/>
      <c r="U25" s="33"/>
      <c r="V25" s="33"/>
      <c r="W25" s="33"/>
      <c r="X25" s="33"/>
      <c r="Y25" s="33"/>
      <c r="Z25" s="33"/>
      <c r="AA25" s="33"/>
      <c r="AB25" s="33"/>
      <c r="AC25" s="33"/>
      <c r="AD25" s="33"/>
      <c r="AE25" s="33"/>
    </row>
    <row r="26" spans="1:31" s="2" customFormat="1" ht="18" hidden="1" customHeight="1">
      <c r="A26" s="33"/>
      <c r="B26" s="34"/>
      <c r="C26" s="33"/>
      <c r="D26" s="33"/>
      <c r="E26" s="26" t="s">
        <v>34</v>
      </c>
      <c r="F26" s="33"/>
      <c r="G26" s="33"/>
      <c r="H26" s="33"/>
      <c r="I26" s="103" t="s">
        <v>28</v>
      </c>
      <c r="J26" s="26" t="s">
        <v>35</v>
      </c>
      <c r="K26" s="33"/>
      <c r="L26" s="43"/>
      <c r="S26" s="33"/>
      <c r="T26" s="33"/>
      <c r="U26" s="33"/>
      <c r="V26" s="33"/>
      <c r="W26" s="33"/>
      <c r="X26" s="33"/>
      <c r="Y26" s="33"/>
      <c r="Z26" s="33"/>
      <c r="AA26" s="33"/>
      <c r="AB26" s="33"/>
      <c r="AC26" s="33"/>
      <c r="AD26" s="33"/>
      <c r="AE26" s="33"/>
    </row>
    <row r="27" spans="1:31" s="2" customFormat="1" ht="6.95" hidden="1"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hidden="1" customHeight="1">
      <c r="A28" s="33"/>
      <c r="B28" s="34"/>
      <c r="C28" s="33"/>
      <c r="D28" s="28" t="s">
        <v>38</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hidden="1" customHeight="1">
      <c r="A29" s="104"/>
      <c r="B29" s="105"/>
      <c r="C29" s="104"/>
      <c r="D29" s="104"/>
      <c r="E29" s="272" t="s">
        <v>1</v>
      </c>
      <c r="F29" s="272"/>
      <c r="G29" s="272"/>
      <c r="H29" s="272"/>
      <c r="I29" s="106"/>
      <c r="J29" s="104"/>
      <c r="K29" s="104"/>
      <c r="L29" s="107"/>
      <c r="S29" s="104"/>
      <c r="T29" s="104"/>
      <c r="U29" s="104"/>
      <c r="V29" s="104"/>
      <c r="W29" s="104"/>
      <c r="X29" s="104"/>
      <c r="Y29" s="104"/>
      <c r="Z29" s="104"/>
      <c r="AA29" s="104"/>
      <c r="AB29" s="104"/>
      <c r="AC29" s="104"/>
      <c r="AD29" s="104"/>
      <c r="AE29" s="104"/>
    </row>
    <row r="30" spans="1:31" s="2" customFormat="1" ht="6.95" hidden="1"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hidden="1"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hidden="1" customHeight="1">
      <c r="A32" s="33"/>
      <c r="B32" s="34"/>
      <c r="C32" s="33"/>
      <c r="D32" s="109" t="s">
        <v>39</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hidden="1"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hidden="1" customHeight="1">
      <c r="A34" s="33"/>
      <c r="B34" s="34"/>
      <c r="C34" s="33"/>
      <c r="D34" s="33"/>
      <c r="E34" s="33"/>
      <c r="F34" s="37" t="s">
        <v>41</v>
      </c>
      <c r="G34" s="33"/>
      <c r="H34" s="33"/>
      <c r="I34" s="110" t="s">
        <v>40</v>
      </c>
      <c r="J34" s="37" t="s">
        <v>42</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111" t="s">
        <v>43</v>
      </c>
      <c r="E35" s="28" t="s">
        <v>44</v>
      </c>
      <c r="F35" s="112">
        <f>ROUND((SUM(BE123:BE154)),  2)</f>
        <v>0</v>
      </c>
      <c r="G35" s="33"/>
      <c r="H35" s="33"/>
      <c r="I35" s="113">
        <v>0.21</v>
      </c>
      <c r="J35" s="112">
        <f>ROUND(((SUM(BE123:BE154))*I35),  2)</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45</v>
      </c>
      <c r="F36" s="112">
        <f>ROUND((SUM(BF123:BF154)),  2)</f>
        <v>0</v>
      </c>
      <c r="G36" s="33"/>
      <c r="H36" s="33"/>
      <c r="I36" s="113">
        <v>0.15</v>
      </c>
      <c r="J36" s="112">
        <f>ROUND(((SUM(BF123:BF154))*I36),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46</v>
      </c>
      <c r="F37" s="112">
        <f>ROUND((SUM(BG123:BG154)),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47</v>
      </c>
      <c r="F38" s="112">
        <f>ROUND((SUM(BH123:BH154)),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48</v>
      </c>
      <c r="F39" s="112">
        <f>ROUND((SUM(BI123:BI154)),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hidden="1"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hidden="1" customHeight="1">
      <c r="A41" s="33"/>
      <c r="B41" s="34"/>
      <c r="C41" s="114"/>
      <c r="D41" s="115" t="s">
        <v>49</v>
      </c>
      <c r="E41" s="61"/>
      <c r="F41" s="61"/>
      <c r="G41" s="116" t="s">
        <v>50</v>
      </c>
      <c r="H41" s="117" t="s">
        <v>51</v>
      </c>
      <c r="I41" s="118"/>
      <c r="J41" s="119">
        <f>SUM(J32:J39)</f>
        <v>0</v>
      </c>
      <c r="K41" s="120"/>
      <c r="L41" s="43"/>
      <c r="S41" s="33"/>
      <c r="T41" s="33"/>
      <c r="U41" s="33"/>
      <c r="V41" s="33"/>
      <c r="W41" s="33"/>
      <c r="X41" s="33"/>
      <c r="Y41" s="33"/>
      <c r="Z41" s="33"/>
      <c r="AA41" s="33"/>
      <c r="AB41" s="33"/>
      <c r="AC41" s="33"/>
      <c r="AD41" s="33"/>
      <c r="AE41" s="33"/>
    </row>
    <row r="42" spans="1:31" s="2" customFormat="1" ht="14.45" hidden="1"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hidden="1" customHeight="1">
      <c r="B43" s="21"/>
      <c r="I43" s="99"/>
      <c r="L43" s="21"/>
    </row>
    <row r="44" spans="1:31" s="1" customFormat="1" ht="14.45" hidden="1" customHeight="1">
      <c r="B44" s="21"/>
      <c r="I44" s="99"/>
      <c r="L44" s="21"/>
    </row>
    <row r="45" spans="1:31" s="1" customFormat="1" ht="14.45" hidden="1" customHeight="1">
      <c r="B45" s="21"/>
      <c r="I45" s="99"/>
      <c r="L45" s="21"/>
    </row>
    <row r="46" spans="1:31" s="1" customFormat="1" ht="14.45" hidden="1" customHeight="1">
      <c r="B46" s="21"/>
      <c r="I46" s="99"/>
      <c r="L46" s="21"/>
    </row>
    <row r="47" spans="1:31" s="1" customFormat="1" ht="14.45" hidden="1" customHeight="1">
      <c r="B47" s="21"/>
      <c r="I47" s="99"/>
      <c r="L47" s="21"/>
    </row>
    <row r="48" spans="1:31" s="1" customFormat="1" ht="14.45" hidden="1" customHeight="1">
      <c r="B48" s="21"/>
      <c r="I48" s="99"/>
      <c r="L48" s="21"/>
    </row>
    <row r="49" spans="1:31" s="1" customFormat="1" ht="14.45" hidden="1" customHeight="1">
      <c r="B49" s="21"/>
      <c r="I49" s="99"/>
      <c r="L49" s="21"/>
    </row>
    <row r="50" spans="1:31" s="2" customFormat="1" ht="14.45" hidden="1" customHeight="1">
      <c r="B50" s="43"/>
      <c r="D50" s="44" t="s">
        <v>52</v>
      </c>
      <c r="E50" s="45"/>
      <c r="F50" s="45"/>
      <c r="G50" s="44" t="s">
        <v>53</v>
      </c>
      <c r="H50" s="45"/>
      <c r="I50" s="121"/>
      <c r="J50" s="45"/>
      <c r="K50" s="45"/>
      <c r="L50" s="43"/>
    </row>
    <row r="51" spans="1:31" ht="11.25" hidden="1">
      <c r="B51" s="21"/>
      <c r="L51" s="21"/>
    </row>
    <row r="52" spans="1:31" ht="11.25" hidden="1">
      <c r="B52" s="21"/>
      <c r="L52" s="21"/>
    </row>
    <row r="53" spans="1:31" ht="11.25" hidden="1">
      <c r="B53" s="21"/>
      <c r="L53" s="21"/>
    </row>
    <row r="54" spans="1:31" ht="11.25" hidden="1">
      <c r="B54" s="21"/>
      <c r="L54" s="21"/>
    </row>
    <row r="55" spans="1:31" ht="11.25" hidden="1">
      <c r="B55" s="21"/>
      <c r="L55" s="21"/>
    </row>
    <row r="56" spans="1:31" ht="11.25" hidden="1">
      <c r="B56" s="21"/>
      <c r="L56" s="21"/>
    </row>
    <row r="57" spans="1:31" ht="11.25" hidden="1">
      <c r="B57" s="21"/>
      <c r="L57" s="21"/>
    </row>
    <row r="58" spans="1:31" ht="11.25" hidden="1">
      <c r="B58" s="21"/>
      <c r="L58" s="21"/>
    </row>
    <row r="59" spans="1:31" ht="11.25" hidden="1">
      <c r="B59" s="21"/>
      <c r="L59" s="21"/>
    </row>
    <row r="60" spans="1:31" ht="11.25" hidden="1">
      <c r="B60" s="21"/>
      <c r="L60" s="21"/>
    </row>
    <row r="61" spans="1:31" s="2" customFormat="1" ht="12.75" hidden="1">
      <c r="A61" s="33"/>
      <c r="B61" s="34"/>
      <c r="C61" s="33"/>
      <c r="D61" s="46" t="s">
        <v>54</v>
      </c>
      <c r="E61" s="36"/>
      <c r="F61" s="122" t="s">
        <v>55</v>
      </c>
      <c r="G61" s="46" t="s">
        <v>54</v>
      </c>
      <c r="H61" s="36"/>
      <c r="I61" s="123"/>
      <c r="J61" s="124" t="s">
        <v>55</v>
      </c>
      <c r="K61" s="36"/>
      <c r="L61" s="43"/>
      <c r="S61" s="33"/>
      <c r="T61" s="33"/>
      <c r="U61" s="33"/>
      <c r="V61" s="33"/>
      <c r="W61" s="33"/>
      <c r="X61" s="33"/>
      <c r="Y61" s="33"/>
      <c r="Z61" s="33"/>
      <c r="AA61" s="33"/>
      <c r="AB61" s="33"/>
      <c r="AC61" s="33"/>
      <c r="AD61" s="33"/>
      <c r="AE61" s="33"/>
    </row>
    <row r="62" spans="1:31" ht="11.25" hidden="1">
      <c r="B62" s="21"/>
      <c r="L62" s="21"/>
    </row>
    <row r="63" spans="1:31" ht="11.25" hidden="1">
      <c r="B63" s="21"/>
      <c r="L63" s="21"/>
    </row>
    <row r="64" spans="1:31" ht="11.25" hidden="1">
      <c r="B64" s="21"/>
      <c r="L64" s="21"/>
    </row>
    <row r="65" spans="1:31" s="2" customFormat="1" ht="12.75" hidden="1">
      <c r="A65" s="33"/>
      <c r="B65" s="34"/>
      <c r="C65" s="33"/>
      <c r="D65" s="44" t="s">
        <v>56</v>
      </c>
      <c r="E65" s="47"/>
      <c r="F65" s="47"/>
      <c r="G65" s="44" t="s">
        <v>57</v>
      </c>
      <c r="H65" s="47"/>
      <c r="I65" s="125"/>
      <c r="J65" s="47"/>
      <c r="K65" s="47"/>
      <c r="L65" s="43"/>
      <c r="S65" s="33"/>
      <c r="T65" s="33"/>
      <c r="U65" s="33"/>
      <c r="V65" s="33"/>
      <c r="W65" s="33"/>
      <c r="X65" s="33"/>
      <c r="Y65" s="33"/>
      <c r="Z65" s="33"/>
      <c r="AA65" s="33"/>
      <c r="AB65" s="33"/>
      <c r="AC65" s="33"/>
      <c r="AD65" s="33"/>
      <c r="AE65" s="33"/>
    </row>
    <row r="66" spans="1:31" ht="11.25" hidden="1">
      <c r="B66" s="21"/>
      <c r="L66" s="21"/>
    </row>
    <row r="67" spans="1:31" ht="11.25" hidden="1">
      <c r="B67" s="21"/>
      <c r="L67" s="21"/>
    </row>
    <row r="68" spans="1:31" ht="11.25" hidden="1">
      <c r="B68" s="21"/>
      <c r="L68" s="21"/>
    </row>
    <row r="69" spans="1:31" ht="11.25" hidden="1">
      <c r="B69" s="21"/>
      <c r="L69" s="21"/>
    </row>
    <row r="70" spans="1:31" ht="11.25" hidden="1">
      <c r="B70" s="21"/>
      <c r="L70" s="21"/>
    </row>
    <row r="71" spans="1:31" ht="11.25" hidden="1">
      <c r="B71" s="21"/>
      <c r="L71" s="21"/>
    </row>
    <row r="72" spans="1:31" ht="11.25" hidden="1">
      <c r="B72" s="21"/>
      <c r="L72" s="21"/>
    </row>
    <row r="73" spans="1:31" ht="11.25" hidden="1">
      <c r="B73" s="21"/>
      <c r="L73" s="21"/>
    </row>
    <row r="74" spans="1:31" ht="11.25" hidden="1">
      <c r="B74" s="21"/>
      <c r="L74" s="21"/>
    </row>
    <row r="75" spans="1:31" ht="11.25" hidden="1">
      <c r="B75" s="21"/>
      <c r="L75" s="21"/>
    </row>
    <row r="76" spans="1:31" s="2" customFormat="1" ht="12.75" hidden="1">
      <c r="A76" s="33"/>
      <c r="B76" s="34"/>
      <c r="C76" s="33"/>
      <c r="D76" s="46" t="s">
        <v>54</v>
      </c>
      <c r="E76" s="36"/>
      <c r="F76" s="122" t="s">
        <v>55</v>
      </c>
      <c r="G76" s="46" t="s">
        <v>54</v>
      </c>
      <c r="H76" s="36"/>
      <c r="I76" s="123"/>
      <c r="J76" s="124" t="s">
        <v>55</v>
      </c>
      <c r="K76" s="36"/>
      <c r="L76" s="43"/>
      <c r="S76" s="33"/>
      <c r="T76" s="33"/>
      <c r="U76" s="33"/>
      <c r="V76" s="33"/>
      <c r="W76" s="33"/>
      <c r="X76" s="33"/>
      <c r="Y76" s="33"/>
      <c r="Z76" s="33"/>
      <c r="AA76" s="33"/>
      <c r="AB76" s="33"/>
      <c r="AC76" s="33"/>
      <c r="AD76" s="33"/>
      <c r="AE76" s="33"/>
    </row>
    <row r="77" spans="1:31" s="2" customFormat="1" ht="14.45" hidden="1"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78" spans="1:31" ht="11.25" hidden="1"/>
    <row r="79" spans="1:31" ht="11.25" hidden="1"/>
    <row r="80" spans="1:31" ht="11.25" hidden="1"/>
    <row r="81" spans="1:31" s="2" customFormat="1" ht="6.95" hidden="1"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hidden="1" customHeight="1">
      <c r="A82" s="33"/>
      <c r="B82" s="34"/>
      <c r="C82" s="22" t="s">
        <v>161</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hidden="1"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hidden="1"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hidden="1" customHeight="1">
      <c r="A85" s="33"/>
      <c r="B85" s="34"/>
      <c r="C85" s="33"/>
      <c r="D85" s="33"/>
      <c r="E85" s="284" t="str">
        <f>E7</f>
        <v>Oprava trati v úseku Nedvědice - Tišnov - bez materuálu SŽ</v>
      </c>
      <c r="F85" s="285"/>
      <c r="G85" s="285"/>
      <c r="H85" s="285"/>
      <c r="I85" s="102"/>
      <c r="J85" s="33"/>
      <c r="K85" s="33"/>
      <c r="L85" s="43"/>
      <c r="S85" s="33"/>
      <c r="T85" s="33"/>
      <c r="U85" s="33"/>
      <c r="V85" s="33"/>
      <c r="W85" s="33"/>
      <c r="X85" s="33"/>
      <c r="Y85" s="33"/>
      <c r="Z85" s="33"/>
      <c r="AA85" s="33"/>
      <c r="AB85" s="33"/>
      <c r="AC85" s="33"/>
      <c r="AD85" s="33"/>
      <c r="AE85" s="33"/>
    </row>
    <row r="86" spans="1:31" s="1" customFormat="1" ht="12" hidden="1" customHeight="1">
      <c r="B86" s="21"/>
      <c r="C86" s="28" t="s">
        <v>157</v>
      </c>
      <c r="I86" s="99"/>
      <c r="L86" s="21"/>
    </row>
    <row r="87" spans="1:31" s="2" customFormat="1" ht="16.5" hidden="1" customHeight="1">
      <c r="A87" s="33"/>
      <c r="B87" s="34"/>
      <c r="C87" s="33"/>
      <c r="D87" s="33"/>
      <c r="E87" s="284" t="s">
        <v>158</v>
      </c>
      <c r="F87" s="286"/>
      <c r="G87" s="286"/>
      <c r="H87" s="286"/>
      <c r="I87" s="102"/>
      <c r="J87" s="33"/>
      <c r="K87" s="33"/>
      <c r="L87" s="43"/>
      <c r="S87" s="33"/>
      <c r="T87" s="33"/>
      <c r="U87" s="33"/>
      <c r="V87" s="33"/>
      <c r="W87" s="33"/>
      <c r="X87" s="33"/>
      <c r="Y87" s="33"/>
      <c r="Z87" s="33"/>
      <c r="AA87" s="33"/>
      <c r="AB87" s="33"/>
      <c r="AC87" s="33"/>
      <c r="AD87" s="33"/>
      <c r="AE87" s="33"/>
    </row>
    <row r="88" spans="1:31" s="2" customFormat="1" ht="12" hidden="1" customHeight="1">
      <c r="A88" s="33"/>
      <c r="B88" s="34"/>
      <c r="C88" s="28" t="s">
        <v>159</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hidden="1" customHeight="1">
      <c r="A89" s="33"/>
      <c r="B89" s="34"/>
      <c r="C89" s="33"/>
      <c r="D89" s="33"/>
      <c r="E89" s="240" t="str">
        <f>E11</f>
        <v>SO 01.04 - Výstroj trati - úsek 1</v>
      </c>
      <c r="F89" s="286"/>
      <c r="G89" s="286"/>
      <c r="H89" s="286"/>
      <c r="I89" s="102"/>
      <c r="J89" s="33"/>
      <c r="K89" s="33"/>
      <c r="L89" s="43"/>
      <c r="S89" s="33"/>
      <c r="T89" s="33"/>
      <c r="U89" s="33"/>
      <c r="V89" s="33"/>
      <c r="W89" s="33"/>
      <c r="X89" s="33"/>
      <c r="Y89" s="33"/>
      <c r="Z89" s="33"/>
      <c r="AA89" s="33"/>
      <c r="AB89" s="33"/>
      <c r="AC89" s="33"/>
      <c r="AD89" s="33"/>
      <c r="AE89" s="33"/>
    </row>
    <row r="90" spans="1:31" s="2" customFormat="1" ht="6.95" hidden="1"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hidden="1" customHeight="1">
      <c r="A91" s="33"/>
      <c r="B91" s="34"/>
      <c r="C91" s="28" t="s">
        <v>20</v>
      </c>
      <c r="D91" s="33"/>
      <c r="E91" s="33"/>
      <c r="F91" s="26" t="str">
        <f>F14</f>
        <v>Nedvědice - Tišnov</v>
      </c>
      <c r="G91" s="33"/>
      <c r="H91" s="33"/>
      <c r="I91" s="103" t="s">
        <v>22</v>
      </c>
      <c r="J91" s="56" t="str">
        <f>IF(J14="","",J14)</f>
        <v>24. 6. 2020</v>
      </c>
      <c r="K91" s="33"/>
      <c r="L91" s="43"/>
      <c r="S91" s="33"/>
      <c r="T91" s="33"/>
      <c r="U91" s="33"/>
      <c r="V91" s="33"/>
      <c r="W91" s="33"/>
      <c r="X91" s="33"/>
      <c r="Y91" s="33"/>
      <c r="Z91" s="33"/>
      <c r="AA91" s="33"/>
      <c r="AB91" s="33"/>
      <c r="AC91" s="33"/>
      <c r="AD91" s="33"/>
      <c r="AE91" s="33"/>
    </row>
    <row r="92" spans="1:31" s="2" customFormat="1" ht="6.95" hidden="1"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25.7" hidden="1" customHeight="1">
      <c r="A93" s="33"/>
      <c r="B93" s="34"/>
      <c r="C93" s="28" t="s">
        <v>24</v>
      </c>
      <c r="D93" s="33"/>
      <c r="E93" s="33"/>
      <c r="F93" s="26" t="str">
        <f>E17</f>
        <v>Správa železnic, státní organizace</v>
      </c>
      <c r="G93" s="33"/>
      <c r="H93" s="33"/>
      <c r="I93" s="103" t="s">
        <v>32</v>
      </c>
      <c r="J93" s="31" t="str">
        <f>E23</f>
        <v>DMC Havlíčkův Brod, s.r.o.</v>
      </c>
      <c r="K93" s="33"/>
      <c r="L93" s="43"/>
      <c r="S93" s="33"/>
      <c r="T93" s="33"/>
      <c r="U93" s="33"/>
      <c r="V93" s="33"/>
      <c r="W93" s="33"/>
      <c r="X93" s="33"/>
      <c r="Y93" s="33"/>
      <c r="Z93" s="33"/>
      <c r="AA93" s="33"/>
      <c r="AB93" s="33"/>
      <c r="AC93" s="33"/>
      <c r="AD93" s="33"/>
      <c r="AE93" s="33"/>
    </row>
    <row r="94" spans="1:31" s="2" customFormat="1" ht="25.7" hidden="1" customHeight="1">
      <c r="A94" s="33"/>
      <c r="B94" s="34"/>
      <c r="C94" s="28" t="s">
        <v>30</v>
      </c>
      <c r="D94" s="33"/>
      <c r="E94" s="33"/>
      <c r="F94" s="26" t="str">
        <f>IF(E20="","",E20)</f>
        <v>Vyplň údaj</v>
      </c>
      <c r="G94" s="33"/>
      <c r="H94" s="33"/>
      <c r="I94" s="103" t="s">
        <v>37</v>
      </c>
      <c r="J94" s="31" t="str">
        <f>E26</f>
        <v>DMC Havlíčkův Brod, s.r.o.</v>
      </c>
      <c r="K94" s="33"/>
      <c r="L94" s="43"/>
      <c r="S94" s="33"/>
      <c r="T94" s="33"/>
      <c r="U94" s="33"/>
      <c r="V94" s="33"/>
      <c r="W94" s="33"/>
      <c r="X94" s="33"/>
      <c r="Y94" s="33"/>
      <c r="Z94" s="33"/>
      <c r="AA94" s="33"/>
      <c r="AB94" s="33"/>
      <c r="AC94" s="33"/>
      <c r="AD94" s="33"/>
      <c r="AE94" s="33"/>
    </row>
    <row r="95" spans="1:31" s="2" customFormat="1" ht="10.35" hidden="1"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hidden="1" customHeight="1">
      <c r="A96" s="33"/>
      <c r="B96" s="34"/>
      <c r="C96" s="128" t="s">
        <v>162</v>
      </c>
      <c r="D96" s="114"/>
      <c r="E96" s="114"/>
      <c r="F96" s="114"/>
      <c r="G96" s="114"/>
      <c r="H96" s="114"/>
      <c r="I96" s="129"/>
      <c r="J96" s="130" t="s">
        <v>163</v>
      </c>
      <c r="K96" s="114"/>
      <c r="L96" s="43"/>
      <c r="S96" s="33"/>
      <c r="T96" s="33"/>
      <c r="U96" s="33"/>
      <c r="V96" s="33"/>
      <c r="W96" s="33"/>
      <c r="X96" s="33"/>
      <c r="Y96" s="33"/>
      <c r="Z96" s="33"/>
      <c r="AA96" s="33"/>
      <c r="AB96" s="33"/>
      <c r="AC96" s="33"/>
      <c r="AD96" s="33"/>
      <c r="AE96" s="33"/>
    </row>
    <row r="97" spans="1:47" s="2" customFormat="1" ht="10.35" hidden="1"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hidden="1" customHeight="1">
      <c r="A98" s="33"/>
      <c r="B98" s="34"/>
      <c r="C98" s="131" t="s">
        <v>164</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165</v>
      </c>
    </row>
    <row r="99" spans="1:47" s="9" customFormat="1" ht="24.95" hidden="1" customHeight="1">
      <c r="B99" s="132"/>
      <c r="D99" s="133" t="s">
        <v>166</v>
      </c>
      <c r="E99" s="134"/>
      <c r="F99" s="134"/>
      <c r="G99" s="134"/>
      <c r="H99" s="134"/>
      <c r="I99" s="135"/>
      <c r="J99" s="136">
        <f>J124</f>
        <v>0</v>
      </c>
      <c r="L99" s="132"/>
    </row>
    <row r="100" spans="1:47" s="10" customFormat="1" ht="19.899999999999999" hidden="1" customHeight="1">
      <c r="B100" s="137"/>
      <c r="D100" s="138" t="s">
        <v>167</v>
      </c>
      <c r="E100" s="139"/>
      <c r="F100" s="139"/>
      <c r="G100" s="139"/>
      <c r="H100" s="139"/>
      <c r="I100" s="140"/>
      <c r="J100" s="141">
        <f>J125</f>
        <v>0</v>
      </c>
      <c r="L100" s="137"/>
    </row>
    <row r="101" spans="1:47" s="9" customFormat="1" ht="24.95" hidden="1" customHeight="1">
      <c r="B101" s="132"/>
      <c r="D101" s="133" t="s">
        <v>168</v>
      </c>
      <c r="E101" s="134"/>
      <c r="F101" s="134"/>
      <c r="G101" s="134"/>
      <c r="H101" s="134"/>
      <c r="I101" s="135"/>
      <c r="J101" s="136">
        <f>J138</f>
        <v>0</v>
      </c>
      <c r="L101" s="132"/>
    </row>
    <row r="102" spans="1:47" s="2" customFormat="1" ht="21.75" hidden="1"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hidden="1"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4" spans="1:47" ht="11.25" hidden="1"/>
    <row r="105" spans="1:47" ht="11.25" hidden="1"/>
    <row r="106" spans="1:47" ht="11.25" hidden="1"/>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169</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84" t="str">
        <f>E7</f>
        <v>Oprava trati v úseku Nedvědice - Tišnov - bez materuálu SŽ</v>
      </c>
      <c r="F111" s="285"/>
      <c r="G111" s="285"/>
      <c r="H111" s="285"/>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157</v>
      </c>
      <c r="I112" s="99"/>
      <c r="L112" s="21"/>
    </row>
    <row r="113" spans="1:65" s="2" customFormat="1" ht="16.5" customHeight="1">
      <c r="A113" s="33"/>
      <c r="B113" s="34"/>
      <c r="C113" s="33"/>
      <c r="D113" s="33"/>
      <c r="E113" s="284" t="s">
        <v>158</v>
      </c>
      <c r="F113" s="286"/>
      <c r="G113" s="286"/>
      <c r="H113" s="286"/>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159</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40" t="str">
        <f>E11</f>
        <v>SO 01.04 - Výstroj trati - úsek 1</v>
      </c>
      <c r="F115" s="286"/>
      <c r="G115" s="286"/>
      <c r="H115" s="286"/>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20</v>
      </c>
      <c r="D117" s="33"/>
      <c r="E117" s="33"/>
      <c r="F117" s="26" t="str">
        <f>F14</f>
        <v>Nedvědice - Tišnov</v>
      </c>
      <c r="G117" s="33"/>
      <c r="H117" s="33"/>
      <c r="I117" s="103" t="s">
        <v>22</v>
      </c>
      <c r="J117" s="56" t="str">
        <f>IF(J14="","",J14)</f>
        <v>24. 6. 2020</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25.7" customHeight="1">
      <c r="A119" s="33"/>
      <c r="B119" s="34"/>
      <c r="C119" s="28" t="s">
        <v>24</v>
      </c>
      <c r="D119" s="33"/>
      <c r="E119" s="33"/>
      <c r="F119" s="26" t="str">
        <f>E17</f>
        <v>Správa železnic, státní organizace</v>
      </c>
      <c r="G119" s="33"/>
      <c r="H119" s="33"/>
      <c r="I119" s="103" t="s">
        <v>32</v>
      </c>
      <c r="J119" s="31" t="str">
        <f>E23</f>
        <v>DMC Havlíčkův Brod, s.r.o.</v>
      </c>
      <c r="K119" s="33"/>
      <c r="L119" s="43"/>
      <c r="S119" s="33"/>
      <c r="T119" s="33"/>
      <c r="U119" s="33"/>
      <c r="V119" s="33"/>
      <c r="W119" s="33"/>
      <c r="X119" s="33"/>
      <c r="Y119" s="33"/>
      <c r="Z119" s="33"/>
      <c r="AA119" s="33"/>
      <c r="AB119" s="33"/>
      <c r="AC119" s="33"/>
      <c r="AD119" s="33"/>
      <c r="AE119" s="33"/>
    </row>
    <row r="120" spans="1:65" s="2" customFormat="1" ht="25.7" customHeight="1">
      <c r="A120" s="33"/>
      <c r="B120" s="34"/>
      <c r="C120" s="28" t="s">
        <v>30</v>
      </c>
      <c r="D120" s="33"/>
      <c r="E120" s="33"/>
      <c r="F120" s="26" t="str">
        <f>IF(E20="","",E20)</f>
        <v>Vyplň údaj</v>
      </c>
      <c r="G120" s="33"/>
      <c r="H120" s="33"/>
      <c r="I120" s="103" t="s">
        <v>37</v>
      </c>
      <c r="J120" s="31" t="str">
        <f>E26</f>
        <v>DMC Havlíčkův Brod, s.r.o.</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170</v>
      </c>
      <c r="D122" s="145" t="s">
        <v>64</v>
      </c>
      <c r="E122" s="145" t="s">
        <v>60</v>
      </c>
      <c r="F122" s="145" t="s">
        <v>61</v>
      </c>
      <c r="G122" s="145" t="s">
        <v>171</v>
      </c>
      <c r="H122" s="145" t="s">
        <v>172</v>
      </c>
      <c r="I122" s="146" t="s">
        <v>173</v>
      </c>
      <c r="J122" s="145" t="s">
        <v>163</v>
      </c>
      <c r="K122" s="147" t="s">
        <v>174</v>
      </c>
      <c r="L122" s="148"/>
      <c r="M122" s="63" t="s">
        <v>1</v>
      </c>
      <c r="N122" s="64" t="s">
        <v>43</v>
      </c>
      <c r="O122" s="64" t="s">
        <v>175</v>
      </c>
      <c r="P122" s="64" t="s">
        <v>176</v>
      </c>
      <c r="Q122" s="64" t="s">
        <v>177</v>
      </c>
      <c r="R122" s="64" t="s">
        <v>178</v>
      </c>
      <c r="S122" s="64" t="s">
        <v>179</v>
      </c>
      <c r="T122" s="65" t="s">
        <v>180</v>
      </c>
      <c r="U122" s="142"/>
      <c r="V122" s="142"/>
      <c r="W122" s="142"/>
      <c r="X122" s="142"/>
      <c r="Y122" s="142"/>
      <c r="Z122" s="142"/>
      <c r="AA122" s="142"/>
      <c r="AB122" s="142"/>
      <c r="AC122" s="142"/>
      <c r="AD122" s="142"/>
      <c r="AE122" s="142"/>
    </row>
    <row r="123" spans="1:65" s="2" customFormat="1" ht="22.9" customHeight="1">
      <c r="A123" s="33"/>
      <c r="B123" s="34"/>
      <c r="C123" s="70" t="s">
        <v>181</v>
      </c>
      <c r="D123" s="33"/>
      <c r="E123" s="33"/>
      <c r="F123" s="33"/>
      <c r="G123" s="33"/>
      <c r="H123" s="33"/>
      <c r="I123" s="102"/>
      <c r="J123" s="149">
        <f>BK123</f>
        <v>0</v>
      </c>
      <c r="K123" s="33"/>
      <c r="L123" s="34"/>
      <c r="M123" s="66"/>
      <c r="N123" s="57"/>
      <c r="O123" s="67"/>
      <c r="P123" s="150">
        <f>P124+P138</f>
        <v>0</v>
      </c>
      <c r="Q123" s="67"/>
      <c r="R123" s="150">
        <f>R124+R138</f>
        <v>26.406000000000002</v>
      </c>
      <c r="S123" s="67"/>
      <c r="T123" s="151">
        <f>T124+T138</f>
        <v>0</v>
      </c>
      <c r="U123" s="33"/>
      <c r="V123" s="33"/>
      <c r="W123" s="33"/>
      <c r="X123" s="33"/>
      <c r="Y123" s="33"/>
      <c r="Z123" s="33"/>
      <c r="AA123" s="33"/>
      <c r="AB123" s="33"/>
      <c r="AC123" s="33"/>
      <c r="AD123" s="33"/>
      <c r="AE123" s="33"/>
      <c r="AT123" s="18" t="s">
        <v>78</v>
      </c>
      <c r="AU123" s="18" t="s">
        <v>165</v>
      </c>
      <c r="BK123" s="152">
        <f>BK124+BK138</f>
        <v>0</v>
      </c>
    </row>
    <row r="124" spans="1:65" s="12" customFormat="1" ht="25.9" customHeight="1">
      <c r="B124" s="153"/>
      <c r="D124" s="154" t="s">
        <v>78</v>
      </c>
      <c r="E124" s="155" t="s">
        <v>182</v>
      </c>
      <c r="F124" s="155" t="s">
        <v>183</v>
      </c>
      <c r="I124" s="156"/>
      <c r="J124" s="157">
        <f>BK124</f>
        <v>0</v>
      </c>
      <c r="L124" s="153"/>
      <c r="M124" s="158"/>
      <c r="N124" s="159"/>
      <c r="O124" s="159"/>
      <c r="P124" s="160">
        <f>P125</f>
        <v>0</v>
      </c>
      <c r="Q124" s="159"/>
      <c r="R124" s="160">
        <f>R125</f>
        <v>26.406000000000002</v>
      </c>
      <c r="S124" s="159"/>
      <c r="T124" s="161">
        <f>T125</f>
        <v>0</v>
      </c>
      <c r="AR124" s="154" t="s">
        <v>86</v>
      </c>
      <c r="AT124" s="162" t="s">
        <v>78</v>
      </c>
      <c r="AU124" s="162" t="s">
        <v>79</v>
      </c>
      <c r="AY124" s="154" t="s">
        <v>184</v>
      </c>
      <c r="BK124" s="163">
        <f>BK125</f>
        <v>0</v>
      </c>
    </row>
    <row r="125" spans="1:65" s="12" customFormat="1" ht="22.9" customHeight="1">
      <c r="B125" s="153"/>
      <c r="D125" s="154" t="s">
        <v>78</v>
      </c>
      <c r="E125" s="164" t="s">
        <v>185</v>
      </c>
      <c r="F125" s="164" t="s">
        <v>186</v>
      </c>
      <c r="I125" s="156"/>
      <c r="J125" s="165">
        <f>BK125</f>
        <v>0</v>
      </c>
      <c r="L125" s="153"/>
      <c r="M125" s="158"/>
      <c r="N125" s="159"/>
      <c r="O125" s="159"/>
      <c r="P125" s="160">
        <f>SUM(P126:P137)</f>
        <v>0</v>
      </c>
      <c r="Q125" s="159"/>
      <c r="R125" s="160">
        <f>SUM(R126:R137)</f>
        <v>26.406000000000002</v>
      </c>
      <c r="S125" s="159"/>
      <c r="T125" s="161">
        <f>SUM(T126:T137)</f>
        <v>0</v>
      </c>
      <c r="AR125" s="154" t="s">
        <v>86</v>
      </c>
      <c r="AT125" s="162" t="s">
        <v>78</v>
      </c>
      <c r="AU125" s="162" t="s">
        <v>86</v>
      </c>
      <c r="AY125" s="154" t="s">
        <v>184</v>
      </c>
      <c r="BK125" s="163">
        <f>SUM(BK126:BK137)</f>
        <v>0</v>
      </c>
    </row>
    <row r="126" spans="1:65" s="2" customFormat="1" ht="14.45" customHeight="1">
      <c r="A126" s="33"/>
      <c r="B126" s="166"/>
      <c r="C126" s="167" t="s">
        <v>86</v>
      </c>
      <c r="D126" s="167" t="s">
        <v>187</v>
      </c>
      <c r="E126" s="168" t="s">
        <v>1563</v>
      </c>
      <c r="F126" s="169" t="s">
        <v>1564</v>
      </c>
      <c r="G126" s="170" t="s">
        <v>286</v>
      </c>
      <c r="H126" s="171">
        <v>5</v>
      </c>
      <c r="I126" s="172"/>
      <c r="J126" s="173">
        <f>ROUND(I126*H126,2)</f>
        <v>0</v>
      </c>
      <c r="K126" s="169" t="s">
        <v>1</v>
      </c>
      <c r="L126" s="34"/>
      <c r="M126" s="174" t="s">
        <v>1</v>
      </c>
      <c r="N126" s="175" t="s">
        <v>44</v>
      </c>
      <c r="O126" s="59"/>
      <c r="P126" s="176">
        <f>O126*H126</f>
        <v>0</v>
      </c>
      <c r="Q126" s="176">
        <v>0</v>
      </c>
      <c r="R126" s="176">
        <f>Q126*H126</f>
        <v>0</v>
      </c>
      <c r="S126" s="176">
        <v>0</v>
      </c>
      <c r="T126" s="177">
        <f>S126*H126</f>
        <v>0</v>
      </c>
      <c r="U126" s="33"/>
      <c r="V126" s="33"/>
      <c r="W126" s="33"/>
      <c r="X126" s="33"/>
      <c r="Y126" s="33"/>
      <c r="Z126" s="33"/>
      <c r="AA126" s="33"/>
      <c r="AB126" s="33"/>
      <c r="AC126" s="33"/>
      <c r="AD126" s="33"/>
      <c r="AE126" s="33"/>
      <c r="AR126" s="178" t="s">
        <v>192</v>
      </c>
      <c r="AT126" s="178" t="s">
        <v>187</v>
      </c>
      <c r="AU126" s="178" t="s">
        <v>88</v>
      </c>
      <c r="AY126" s="18" t="s">
        <v>184</v>
      </c>
      <c r="BE126" s="179">
        <f>IF(N126="základní",J126,0)</f>
        <v>0</v>
      </c>
      <c r="BF126" s="179">
        <f>IF(N126="snížená",J126,0)</f>
        <v>0</v>
      </c>
      <c r="BG126" s="179">
        <f>IF(N126="zákl. přenesená",J126,0)</f>
        <v>0</v>
      </c>
      <c r="BH126" s="179">
        <f>IF(N126="sníž. přenesená",J126,0)</f>
        <v>0</v>
      </c>
      <c r="BI126" s="179">
        <f>IF(N126="nulová",J126,0)</f>
        <v>0</v>
      </c>
      <c r="BJ126" s="18" t="s">
        <v>86</v>
      </c>
      <c r="BK126" s="179">
        <f>ROUND(I126*H126,2)</f>
        <v>0</v>
      </c>
      <c r="BL126" s="18" t="s">
        <v>192</v>
      </c>
      <c r="BM126" s="178" t="s">
        <v>1565</v>
      </c>
    </row>
    <row r="127" spans="1:65" s="2" customFormat="1" ht="24.2" customHeight="1">
      <c r="A127" s="33"/>
      <c r="B127" s="166"/>
      <c r="C127" s="167" t="s">
        <v>88</v>
      </c>
      <c r="D127" s="167" t="s">
        <v>187</v>
      </c>
      <c r="E127" s="168" t="s">
        <v>1566</v>
      </c>
      <c r="F127" s="169" t="s">
        <v>1567</v>
      </c>
      <c r="G127" s="170" t="s">
        <v>286</v>
      </c>
      <c r="H127" s="171">
        <v>19</v>
      </c>
      <c r="I127" s="172"/>
      <c r="J127" s="173">
        <f>ROUND(I127*H127,2)</f>
        <v>0</v>
      </c>
      <c r="K127" s="169" t="s">
        <v>191</v>
      </c>
      <c r="L127" s="34"/>
      <c r="M127" s="174" t="s">
        <v>1</v>
      </c>
      <c r="N127" s="175" t="s">
        <v>44</v>
      </c>
      <c r="O127" s="59"/>
      <c r="P127" s="176">
        <f>O127*H127</f>
        <v>0</v>
      </c>
      <c r="Q127" s="176">
        <v>0</v>
      </c>
      <c r="R127" s="176">
        <f>Q127*H127</f>
        <v>0</v>
      </c>
      <c r="S127" s="176">
        <v>0</v>
      </c>
      <c r="T127" s="177">
        <f>S127*H127</f>
        <v>0</v>
      </c>
      <c r="U127" s="33"/>
      <c r="V127" s="33"/>
      <c r="W127" s="33"/>
      <c r="X127" s="33"/>
      <c r="Y127" s="33"/>
      <c r="Z127" s="33"/>
      <c r="AA127" s="33"/>
      <c r="AB127" s="33"/>
      <c r="AC127" s="33"/>
      <c r="AD127" s="33"/>
      <c r="AE127" s="33"/>
      <c r="AR127" s="178" t="s">
        <v>192</v>
      </c>
      <c r="AT127" s="178" t="s">
        <v>187</v>
      </c>
      <c r="AU127" s="178" t="s">
        <v>88</v>
      </c>
      <c r="AY127" s="18" t="s">
        <v>184</v>
      </c>
      <c r="BE127" s="179">
        <f>IF(N127="základní",J127,0)</f>
        <v>0</v>
      </c>
      <c r="BF127" s="179">
        <f>IF(N127="snížená",J127,0)</f>
        <v>0</v>
      </c>
      <c r="BG127" s="179">
        <f>IF(N127="zákl. přenesená",J127,0)</f>
        <v>0</v>
      </c>
      <c r="BH127" s="179">
        <f>IF(N127="sníž. přenesená",J127,0)</f>
        <v>0</v>
      </c>
      <c r="BI127" s="179">
        <f>IF(N127="nulová",J127,0)</f>
        <v>0</v>
      </c>
      <c r="BJ127" s="18" t="s">
        <v>86</v>
      </c>
      <c r="BK127" s="179">
        <f>ROUND(I127*H127,2)</f>
        <v>0</v>
      </c>
      <c r="BL127" s="18" t="s">
        <v>192</v>
      </c>
      <c r="BM127" s="178" t="s">
        <v>1568</v>
      </c>
    </row>
    <row r="128" spans="1:65" s="2" customFormat="1" ht="19.5">
      <c r="A128" s="33"/>
      <c r="B128" s="34"/>
      <c r="C128" s="33"/>
      <c r="D128" s="180" t="s">
        <v>194</v>
      </c>
      <c r="E128" s="33"/>
      <c r="F128" s="181" t="s">
        <v>1569</v>
      </c>
      <c r="G128" s="33"/>
      <c r="H128" s="33"/>
      <c r="I128" s="102"/>
      <c r="J128" s="33"/>
      <c r="K128" s="33"/>
      <c r="L128" s="34"/>
      <c r="M128" s="182"/>
      <c r="N128" s="183"/>
      <c r="O128" s="59"/>
      <c r="P128" s="59"/>
      <c r="Q128" s="59"/>
      <c r="R128" s="59"/>
      <c r="S128" s="59"/>
      <c r="T128" s="60"/>
      <c r="U128" s="33"/>
      <c r="V128" s="33"/>
      <c r="W128" s="33"/>
      <c r="X128" s="33"/>
      <c r="Y128" s="33"/>
      <c r="Z128" s="33"/>
      <c r="AA128" s="33"/>
      <c r="AB128" s="33"/>
      <c r="AC128" s="33"/>
      <c r="AD128" s="33"/>
      <c r="AE128" s="33"/>
      <c r="AT128" s="18" t="s">
        <v>194</v>
      </c>
      <c r="AU128" s="18" t="s">
        <v>88</v>
      </c>
    </row>
    <row r="129" spans="1:65" s="2" customFormat="1" ht="24.2" customHeight="1">
      <c r="A129" s="33"/>
      <c r="B129" s="166"/>
      <c r="C129" s="200" t="s">
        <v>102</v>
      </c>
      <c r="D129" s="200" t="s">
        <v>213</v>
      </c>
      <c r="E129" s="201" t="s">
        <v>1570</v>
      </c>
      <c r="F129" s="202" t="s">
        <v>1571</v>
      </c>
      <c r="G129" s="203" t="s">
        <v>286</v>
      </c>
      <c r="H129" s="204">
        <v>19</v>
      </c>
      <c r="I129" s="205"/>
      <c r="J129" s="206">
        <f>ROUND(I129*H129,2)</f>
        <v>0</v>
      </c>
      <c r="K129" s="202" t="s">
        <v>191</v>
      </c>
      <c r="L129" s="207"/>
      <c r="M129" s="208" t="s">
        <v>1</v>
      </c>
      <c r="N129" s="209" t="s">
        <v>44</v>
      </c>
      <c r="O129" s="59"/>
      <c r="P129" s="176">
        <f>O129*H129</f>
        <v>0</v>
      </c>
      <c r="Q129" s="176">
        <v>0.157</v>
      </c>
      <c r="R129" s="176">
        <f>Q129*H129</f>
        <v>2.9830000000000001</v>
      </c>
      <c r="S129" s="176">
        <v>0</v>
      </c>
      <c r="T129" s="177">
        <f>S129*H129</f>
        <v>0</v>
      </c>
      <c r="U129" s="33"/>
      <c r="V129" s="33"/>
      <c r="W129" s="33"/>
      <c r="X129" s="33"/>
      <c r="Y129" s="33"/>
      <c r="Z129" s="33"/>
      <c r="AA129" s="33"/>
      <c r="AB129" s="33"/>
      <c r="AC129" s="33"/>
      <c r="AD129" s="33"/>
      <c r="AE129" s="33"/>
      <c r="AR129" s="178" t="s">
        <v>217</v>
      </c>
      <c r="AT129" s="178" t="s">
        <v>213</v>
      </c>
      <c r="AU129" s="178" t="s">
        <v>88</v>
      </c>
      <c r="AY129" s="18" t="s">
        <v>184</v>
      </c>
      <c r="BE129" s="179">
        <f>IF(N129="základní",J129,0)</f>
        <v>0</v>
      </c>
      <c r="BF129" s="179">
        <f>IF(N129="snížená",J129,0)</f>
        <v>0</v>
      </c>
      <c r="BG129" s="179">
        <f>IF(N129="zákl. přenesená",J129,0)</f>
        <v>0</v>
      </c>
      <c r="BH129" s="179">
        <f>IF(N129="sníž. přenesená",J129,0)</f>
        <v>0</v>
      </c>
      <c r="BI129" s="179">
        <f>IF(N129="nulová",J129,0)</f>
        <v>0</v>
      </c>
      <c r="BJ129" s="18" t="s">
        <v>86</v>
      </c>
      <c r="BK129" s="179">
        <f>ROUND(I129*H129,2)</f>
        <v>0</v>
      </c>
      <c r="BL129" s="18" t="s">
        <v>192</v>
      </c>
      <c r="BM129" s="178" t="s">
        <v>1572</v>
      </c>
    </row>
    <row r="130" spans="1:65" s="2" customFormat="1" ht="14.45" customHeight="1">
      <c r="A130" s="33"/>
      <c r="B130" s="166"/>
      <c r="C130" s="167" t="s">
        <v>192</v>
      </c>
      <c r="D130" s="167" t="s">
        <v>187</v>
      </c>
      <c r="E130" s="168" t="s">
        <v>1573</v>
      </c>
      <c r="F130" s="169" t="s">
        <v>1574</v>
      </c>
      <c r="G130" s="170" t="s">
        <v>286</v>
      </c>
      <c r="H130" s="171">
        <v>15</v>
      </c>
      <c r="I130" s="172"/>
      <c r="J130" s="173">
        <f>ROUND(I130*H130,2)</f>
        <v>0</v>
      </c>
      <c r="K130" s="169" t="s">
        <v>1</v>
      </c>
      <c r="L130" s="34"/>
      <c r="M130" s="174" t="s">
        <v>1</v>
      </c>
      <c r="N130" s="175" t="s">
        <v>44</v>
      </c>
      <c r="O130" s="59"/>
      <c r="P130" s="176">
        <f>O130*H130</f>
        <v>0</v>
      </c>
      <c r="Q130" s="176">
        <v>0</v>
      </c>
      <c r="R130" s="176">
        <f>Q130*H130</f>
        <v>0</v>
      </c>
      <c r="S130" s="176">
        <v>0</v>
      </c>
      <c r="T130" s="177">
        <f>S130*H130</f>
        <v>0</v>
      </c>
      <c r="U130" s="33"/>
      <c r="V130" s="33"/>
      <c r="W130" s="33"/>
      <c r="X130" s="33"/>
      <c r="Y130" s="33"/>
      <c r="Z130" s="33"/>
      <c r="AA130" s="33"/>
      <c r="AB130" s="33"/>
      <c r="AC130" s="33"/>
      <c r="AD130" s="33"/>
      <c r="AE130" s="33"/>
      <c r="AR130" s="178" t="s">
        <v>192</v>
      </c>
      <c r="AT130" s="178" t="s">
        <v>187</v>
      </c>
      <c r="AU130" s="178" t="s">
        <v>88</v>
      </c>
      <c r="AY130" s="18" t="s">
        <v>184</v>
      </c>
      <c r="BE130" s="179">
        <f>IF(N130="základní",J130,0)</f>
        <v>0</v>
      </c>
      <c r="BF130" s="179">
        <f>IF(N130="snížená",J130,0)</f>
        <v>0</v>
      </c>
      <c r="BG130" s="179">
        <f>IF(N130="zákl. přenesená",J130,0)</f>
        <v>0</v>
      </c>
      <c r="BH130" s="179">
        <f>IF(N130="sníž. přenesená",J130,0)</f>
        <v>0</v>
      </c>
      <c r="BI130" s="179">
        <f>IF(N130="nulová",J130,0)</f>
        <v>0</v>
      </c>
      <c r="BJ130" s="18" t="s">
        <v>86</v>
      </c>
      <c r="BK130" s="179">
        <f>ROUND(I130*H130,2)</f>
        <v>0</v>
      </c>
      <c r="BL130" s="18" t="s">
        <v>192</v>
      </c>
      <c r="BM130" s="178" t="s">
        <v>1575</v>
      </c>
    </row>
    <row r="131" spans="1:65" s="2" customFormat="1" ht="19.5">
      <c r="A131" s="33"/>
      <c r="B131" s="34"/>
      <c r="C131" s="33"/>
      <c r="D131" s="180" t="s">
        <v>194</v>
      </c>
      <c r="E131" s="33"/>
      <c r="F131" s="181" t="s">
        <v>1576</v>
      </c>
      <c r="G131" s="33"/>
      <c r="H131" s="33"/>
      <c r="I131" s="102"/>
      <c r="J131" s="33"/>
      <c r="K131" s="33"/>
      <c r="L131" s="34"/>
      <c r="M131" s="182"/>
      <c r="N131" s="183"/>
      <c r="O131" s="59"/>
      <c r="P131" s="59"/>
      <c r="Q131" s="59"/>
      <c r="R131" s="59"/>
      <c r="S131" s="59"/>
      <c r="T131" s="60"/>
      <c r="U131" s="33"/>
      <c r="V131" s="33"/>
      <c r="W131" s="33"/>
      <c r="X131" s="33"/>
      <c r="Y131" s="33"/>
      <c r="Z131" s="33"/>
      <c r="AA131" s="33"/>
      <c r="AB131" s="33"/>
      <c r="AC131" s="33"/>
      <c r="AD131" s="33"/>
      <c r="AE131" s="33"/>
      <c r="AT131" s="18" t="s">
        <v>194</v>
      </c>
      <c r="AU131" s="18" t="s">
        <v>88</v>
      </c>
    </row>
    <row r="132" spans="1:65" s="2" customFormat="1" ht="24.2" customHeight="1">
      <c r="A132" s="33"/>
      <c r="B132" s="166"/>
      <c r="C132" s="167" t="s">
        <v>185</v>
      </c>
      <c r="D132" s="167" t="s">
        <v>187</v>
      </c>
      <c r="E132" s="168" t="s">
        <v>1577</v>
      </c>
      <c r="F132" s="169" t="s">
        <v>1578</v>
      </c>
      <c r="G132" s="170" t="s">
        <v>286</v>
      </c>
      <c r="H132" s="171">
        <v>59</v>
      </c>
      <c r="I132" s="172"/>
      <c r="J132" s="173">
        <f>ROUND(I132*H132,2)</f>
        <v>0</v>
      </c>
      <c r="K132" s="169" t="s">
        <v>191</v>
      </c>
      <c r="L132" s="34"/>
      <c r="M132" s="174" t="s">
        <v>1</v>
      </c>
      <c r="N132" s="175" t="s">
        <v>44</v>
      </c>
      <c r="O132" s="59"/>
      <c r="P132" s="176">
        <f>O132*H132</f>
        <v>0</v>
      </c>
      <c r="Q132" s="176">
        <v>0</v>
      </c>
      <c r="R132" s="176">
        <f>Q132*H132</f>
        <v>0</v>
      </c>
      <c r="S132" s="176">
        <v>0</v>
      </c>
      <c r="T132" s="177">
        <f>S132*H132</f>
        <v>0</v>
      </c>
      <c r="U132" s="33"/>
      <c r="V132" s="33"/>
      <c r="W132" s="33"/>
      <c r="X132" s="33"/>
      <c r="Y132" s="33"/>
      <c r="Z132" s="33"/>
      <c r="AA132" s="33"/>
      <c r="AB132" s="33"/>
      <c r="AC132" s="33"/>
      <c r="AD132" s="33"/>
      <c r="AE132" s="33"/>
      <c r="AR132" s="178" t="s">
        <v>192</v>
      </c>
      <c r="AT132" s="178" t="s">
        <v>187</v>
      </c>
      <c r="AU132" s="178" t="s">
        <v>88</v>
      </c>
      <c r="AY132" s="18" t="s">
        <v>184</v>
      </c>
      <c r="BE132" s="179">
        <f>IF(N132="základní",J132,0)</f>
        <v>0</v>
      </c>
      <c r="BF132" s="179">
        <f>IF(N132="snížená",J132,0)</f>
        <v>0</v>
      </c>
      <c r="BG132" s="179">
        <f>IF(N132="zákl. přenesená",J132,0)</f>
        <v>0</v>
      </c>
      <c r="BH132" s="179">
        <f>IF(N132="sníž. přenesená",J132,0)</f>
        <v>0</v>
      </c>
      <c r="BI132" s="179">
        <f>IF(N132="nulová",J132,0)</f>
        <v>0</v>
      </c>
      <c r="BJ132" s="18" t="s">
        <v>86</v>
      </c>
      <c r="BK132" s="179">
        <f>ROUND(I132*H132,2)</f>
        <v>0</v>
      </c>
      <c r="BL132" s="18" t="s">
        <v>192</v>
      </c>
      <c r="BM132" s="178" t="s">
        <v>1579</v>
      </c>
    </row>
    <row r="133" spans="1:65" s="2" customFormat="1" ht="19.5">
      <c r="A133" s="33"/>
      <c r="B133" s="34"/>
      <c r="C133" s="33"/>
      <c r="D133" s="180" t="s">
        <v>194</v>
      </c>
      <c r="E133" s="33"/>
      <c r="F133" s="181" t="s">
        <v>1576</v>
      </c>
      <c r="G133" s="33"/>
      <c r="H133" s="33"/>
      <c r="I133" s="102"/>
      <c r="J133" s="33"/>
      <c r="K133" s="33"/>
      <c r="L133" s="34"/>
      <c r="M133" s="182"/>
      <c r="N133" s="183"/>
      <c r="O133" s="59"/>
      <c r="P133" s="59"/>
      <c r="Q133" s="59"/>
      <c r="R133" s="59"/>
      <c r="S133" s="59"/>
      <c r="T133" s="60"/>
      <c r="U133" s="33"/>
      <c r="V133" s="33"/>
      <c r="W133" s="33"/>
      <c r="X133" s="33"/>
      <c r="Y133" s="33"/>
      <c r="Z133" s="33"/>
      <c r="AA133" s="33"/>
      <c r="AB133" s="33"/>
      <c r="AC133" s="33"/>
      <c r="AD133" s="33"/>
      <c r="AE133" s="33"/>
      <c r="AT133" s="18" t="s">
        <v>194</v>
      </c>
      <c r="AU133" s="18" t="s">
        <v>88</v>
      </c>
    </row>
    <row r="134" spans="1:65" s="2" customFormat="1" ht="24.2" customHeight="1">
      <c r="A134" s="33"/>
      <c r="B134" s="166"/>
      <c r="C134" s="200" t="s">
        <v>220</v>
      </c>
      <c r="D134" s="200" t="s">
        <v>213</v>
      </c>
      <c r="E134" s="201" t="s">
        <v>1580</v>
      </c>
      <c r="F134" s="202" t="s">
        <v>1581</v>
      </c>
      <c r="G134" s="203" t="s">
        <v>286</v>
      </c>
      <c r="H134" s="204">
        <v>59</v>
      </c>
      <c r="I134" s="205"/>
      <c r="J134" s="206">
        <f>ROUND(I134*H134,2)</f>
        <v>0</v>
      </c>
      <c r="K134" s="202" t="s">
        <v>191</v>
      </c>
      <c r="L134" s="207"/>
      <c r="M134" s="208" t="s">
        <v>1</v>
      </c>
      <c r="N134" s="209" t="s">
        <v>44</v>
      </c>
      <c r="O134" s="59"/>
      <c r="P134" s="176">
        <f>O134*H134</f>
        <v>0</v>
      </c>
      <c r="Q134" s="176">
        <v>0</v>
      </c>
      <c r="R134" s="176">
        <f>Q134*H134</f>
        <v>0</v>
      </c>
      <c r="S134" s="176">
        <v>0</v>
      </c>
      <c r="T134" s="177">
        <f>S134*H134</f>
        <v>0</v>
      </c>
      <c r="U134" s="33"/>
      <c r="V134" s="33"/>
      <c r="W134" s="33"/>
      <c r="X134" s="33"/>
      <c r="Y134" s="33"/>
      <c r="Z134" s="33"/>
      <c r="AA134" s="33"/>
      <c r="AB134" s="33"/>
      <c r="AC134" s="33"/>
      <c r="AD134" s="33"/>
      <c r="AE134" s="33"/>
      <c r="AR134" s="178" t="s">
        <v>217</v>
      </c>
      <c r="AT134" s="178" t="s">
        <v>213</v>
      </c>
      <c r="AU134" s="178" t="s">
        <v>88</v>
      </c>
      <c r="AY134" s="18" t="s">
        <v>184</v>
      </c>
      <c r="BE134" s="179">
        <f>IF(N134="základní",J134,0)</f>
        <v>0</v>
      </c>
      <c r="BF134" s="179">
        <f>IF(N134="snížená",J134,0)</f>
        <v>0</v>
      </c>
      <c r="BG134" s="179">
        <f>IF(N134="zákl. přenesená",J134,0)</f>
        <v>0</v>
      </c>
      <c r="BH134" s="179">
        <f>IF(N134="sníž. přenesená",J134,0)</f>
        <v>0</v>
      </c>
      <c r="BI134" s="179">
        <f>IF(N134="nulová",J134,0)</f>
        <v>0</v>
      </c>
      <c r="BJ134" s="18" t="s">
        <v>86</v>
      </c>
      <c r="BK134" s="179">
        <f>ROUND(I134*H134,2)</f>
        <v>0</v>
      </c>
      <c r="BL134" s="18" t="s">
        <v>192</v>
      </c>
      <c r="BM134" s="178" t="s">
        <v>1582</v>
      </c>
    </row>
    <row r="135" spans="1:65" s="2" customFormat="1" ht="24.2" customHeight="1">
      <c r="A135" s="33"/>
      <c r="B135" s="166"/>
      <c r="C135" s="200" t="s">
        <v>225</v>
      </c>
      <c r="D135" s="200" t="s">
        <v>213</v>
      </c>
      <c r="E135" s="201" t="s">
        <v>1583</v>
      </c>
      <c r="F135" s="202" t="s">
        <v>1584</v>
      </c>
      <c r="G135" s="203" t="s">
        <v>286</v>
      </c>
      <c r="H135" s="204">
        <v>59</v>
      </c>
      <c r="I135" s="205"/>
      <c r="J135" s="206">
        <f>ROUND(I135*H135,2)</f>
        <v>0</v>
      </c>
      <c r="K135" s="202" t="s">
        <v>191</v>
      </c>
      <c r="L135" s="207"/>
      <c r="M135" s="208" t="s">
        <v>1</v>
      </c>
      <c r="N135" s="209" t="s">
        <v>44</v>
      </c>
      <c r="O135" s="59"/>
      <c r="P135" s="176">
        <f>O135*H135</f>
        <v>0</v>
      </c>
      <c r="Q135" s="176">
        <v>0</v>
      </c>
      <c r="R135" s="176">
        <f>Q135*H135</f>
        <v>0</v>
      </c>
      <c r="S135" s="176">
        <v>0</v>
      </c>
      <c r="T135" s="177">
        <f>S135*H135</f>
        <v>0</v>
      </c>
      <c r="U135" s="33"/>
      <c r="V135" s="33"/>
      <c r="W135" s="33"/>
      <c r="X135" s="33"/>
      <c r="Y135" s="33"/>
      <c r="Z135" s="33"/>
      <c r="AA135" s="33"/>
      <c r="AB135" s="33"/>
      <c r="AC135" s="33"/>
      <c r="AD135" s="33"/>
      <c r="AE135" s="33"/>
      <c r="AR135" s="178" t="s">
        <v>217</v>
      </c>
      <c r="AT135" s="178" t="s">
        <v>213</v>
      </c>
      <c r="AU135" s="178" t="s">
        <v>88</v>
      </c>
      <c r="AY135" s="18" t="s">
        <v>184</v>
      </c>
      <c r="BE135" s="179">
        <f>IF(N135="základní",J135,0)</f>
        <v>0</v>
      </c>
      <c r="BF135" s="179">
        <f>IF(N135="snížená",J135,0)</f>
        <v>0</v>
      </c>
      <c r="BG135" s="179">
        <f>IF(N135="zákl. přenesená",J135,0)</f>
        <v>0</v>
      </c>
      <c r="BH135" s="179">
        <f>IF(N135="sníž. přenesená",J135,0)</f>
        <v>0</v>
      </c>
      <c r="BI135" s="179">
        <f>IF(N135="nulová",J135,0)</f>
        <v>0</v>
      </c>
      <c r="BJ135" s="18" t="s">
        <v>86</v>
      </c>
      <c r="BK135" s="179">
        <f>ROUND(I135*H135,2)</f>
        <v>0</v>
      </c>
      <c r="BL135" s="18" t="s">
        <v>192</v>
      </c>
      <c r="BM135" s="178" t="s">
        <v>1585</v>
      </c>
    </row>
    <row r="136" spans="1:65" s="2" customFormat="1" ht="24.2" customHeight="1">
      <c r="A136" s="33"/>
      <c r="B136" s="166"/>
      <c r="C136" s="200" t="s">
        <v>217</v>
      </c>
      <c r="D136" s="200" t="s">
        <v>213</v>
      </c>
      <c r="E136" s="201" t="s">
        <v>1586</v>
      </c>
      <c r="F136" s="202" t="s">
        <v>1587</v>
      </c>
      <c r="G136" s="203" t="s">
        <v>286</v>
      </c>
      <c r="H136" s="204">
        <v>59</v>
      </c>
      <c r="I136" s="205"/>
      <c r="J136" s="206">
        <f>ROUND(I136*H136,2)</f>
        <v>0</v>
      </c>
      <c r="K136" s="202" t="s">
        <v>191</v>
      </c>
      <c r="L136" s="207"/>
      <c r="M136" s="208" t="s">
        <v>1</v>
      </c>
      <c r="N136" s="209" t="s">
        <v>44</v>
      </c>
      <c r="O136" s="59"/>
      <c r="P136" s="176">
        <f>O136*H136</f>
        <v>0</v>
      </c>
      <c r="Q136" s="176">
        <v>0.39700000000000002</v>
      </c>
      <c r="R136" s="176">
        <f>Q136*H136</f>
        <v>23.423000000000002</v>
      </c>
      <c r="S136" s="176">
        <v>0</v>
      </c>
      <c r="T136" s="177">
        <f>S136*H136</f>
        <v>0</v>
      </c>
      <c r="U136" s="33"/>
      <c r="V136" s="33"/>
      <c r="W136" s="33"/>
      <c r="X136" s="33"/>
      <c r="Y136" s="33"/>
      <c r="Z136" s="33"/>
      <c r="AA136" s="33"/>
      <c r="AB136" s="33"/>
      <c r="AC136" s="33"/>
      <c r="AD136" s="33"/>
      <c r="AE136" s="33"/>
      <c r="AR136" s="178" t="s">
        <v>217</v>
      </c>
      <c r="AT136" s="178" t="s">
        <v>213</v>
      </c>
      <c r="AU136" s="178" t="s">
        <v>88</v>
      </c>
      <c r="AY136" s="18" t="s">
        <v>184</v>
      </c>
      <c r="BE136" s="179">
        <f>IF(N136="základní",J136,0)</f>
        <v>0</v>
      </c>
      <c r="BF136" s="179">
        <f>IF(N136="snížená",J136,0)</f>
        <v>0</v>
      </c>
      <c r="BG136" s="179">
        <f>IF(N136="zákl. přenesená",J136,0)</f>
        <v>0</v>
      </c>
      <c r="BH136" s="179">
        <f>IF(N136="sníž. přenesená",J136,0)</f>
        <v>0</v>
      </c>
      <c r="BI136" s="179">
        <f>IF(N136="nulová",J136,0)</f>
        <v>0</v>
      </c>
      <c r="BJ136" s="18" t="s">
        <v>86</v>
      </c>
      <c r="BK136" s="179">
        <f>ROUND(I136*H136,2)</f>
        <v>0</v>
      </c>
      <c r="BL136" s="18" t="s">
        <v>192</v>
      </c>
      <c r="BM136" s="178" t="s">
        <v>1588</v>
      </c>
    </row>
    <row r="137" spans="1:65" s="2" customFormat="1" ht="24.2" customHeight="1">
      <c r="A137" s="33"/>
      <c r="B137" s="166"/>
      <c r="C137" s="200" t="s">
        <v>233</v>
      </c>
      <c r="D137" s="200" t="s">
        <v>213</v>
      </c>
      <c r="E137" s="201" t="s">
        <v>1589</v>
      </c>
      <c r="F137" s="202" t="s">
        <v>1590</v>
      </c>
      <c r="G137" s="203" t="s">
        <v>286</v>
      </c>
      <c r="H137" s="204">
        <v>59</v>
      </c>
      <c r="I137" s="205"/>
      <c r="J137" s="206">
        <f>ROUND(I137*H137,2)</f>
        <v>0</v>
      </c>
      <c r="K137" s="202" t="s">
        <v>191</v>
      </c>
      <c r="L137" s="207"/>
      <c r="M137" s="208" t="s">
        <v>1</v>
      </c>
      <c r="N137" s="209" t="s">
        <v>44</v>
      </c>
      <c r="O137" s="59"/>
      <c r="P137" s="176">
        <f>O137*H137</f>
        <v>0</v>
      </c>
      <c r="Q137" s="176">
        <v>0</v>
      </c>
      <c r="R137" s="176">
        <f>Q137*H137</f>
        <v>0</v>
      </c>
      <c r="S137" s="176">
        <v>0</v>
      </c>
      <c r="T137" s="177">
        <f>S137*H137</f>
        <v>0</v>
      </c>
      <c r="U137" s="33"/>
      <c r="V137" s="33"/>
      <c r="W137" s="33"/>
      <c r="X137" s="33"/>
      <c r="Y137" s="33"/>
      <c r="Z137" s="33"/>
      <c r="AA137" s="33"/>
      <c r="AB137" s="33"/>
      <c r="AC137" s="33"/>
      <c r="AD137" s="33"/>
      <c r="AE137" s="33"/>
      <c r="AR137" s="178" t="s">
        <v>217</v>
      </c>
      <c r="AT137" s="178" t="s">
        <v>213</v>
      </c>
      <c r="AU137" s="178" t="s">
        <v>88</v>
      </c>
      <c r="AY137" s="18" t="s">
        <v>184</v>
      </c>
      <c r="BE137" s="179">
        <f>IF(N137="základní",J137,0)</f>
        <v>0</v>
      </c>
      <c r="BF137" s="179">
        <f>IF(N137="snížená",J137,0)</f>
        <v>0</v>
      </c>
      <c r="BG137" s="179">
        <f>IF(N137="zákl. přenesená",J137,0)</f>
        <v>0</v>
      </c>
      <c r="BH137" s="179">
        <f>IF(N137="sníž. přenesená",J137,0)</f>
        <v>0</v>
      </c>
      <c r="BI137" s="179">
        <f>IF(N137="nulová",J137,0)</f>
        <v>0</v>
      </c>
      <c r="BJ137" s="18" t="s">
        <v>86</v>
      </c>
      <c r="BK137" s="179">
        <f>ROUND(I137*H137,2)</f>
        <v>0</v>
      </c>
      <c r="BL137" s="18" t="s">
        <v>192</v>
      </c>
      <c r="BM137" s="178" t="s">
        <v>1591</v>
      </c>
    </row>
    <row r="138" spans="1:65" s="12" customFormat="1" ht="25.9" customHeight="1">
      <c r="B138" s="153"/>
      <c r="D138" s="154" t="s">
        <v>78</v>
      </c>
      <c r="E138" s="155" t="s">
        <v>553</v>
      </c>
      <c r="F138" s="155" t="s">
        <v>554</v>
      </c>
      <c r="I138" s="156"/>
      <c r="J138" s="157">
        <f>BK138</f>
        <v>0</v>
      </c>
      <c r="L138" s="153"/>
      <c r="M138" s="158"/>
      <c r="N138" s="159"/>
      <c r="O138" s="159"/>
      <c r="P138" s="160">
        <f>SUM(P139:P154)</f>
        <v>0</v>
      </c>
      <c r="Q138" s="159"/>
      <c r="R138" s="160">
        <f>SUM(R139:R154)</f>
        <v>0</v>
      </c>
      <c r="S138" s="159"/>
      <c r="T138" s="161">
        <f>SUM(T139:T154)</f>
        <v>0</v>
      </c>
      <c r="AR138" s="154" t="s">
        <v>192</v>
      </c>
      <c r="AT138" s="162" t="s">
        <v>78</v>
      </c>
      <c r="AU138" s="162" t="s">
        <v>79</v>
      </c>
      <c r="AY138" s="154" t="s">
        <v>184</v>
      </c>
      <c r="BK138" s="163">
        <f>SUM(BK139:BK154)</f>
        <v>0</v>
      </c>
    </row>
    <row r="139" spans="1:65" s="2" customFormat="1" ht="49.15" customHeight="1">
      <c r="A139" s="33"/>
      <c r="B139" s="166"/>
      <c r="C139" s="167" t="s">
        <v>239</v>
      </c>
      <c r="D139" s="167" t="s">
        <v>187</v>
      </c>
      <c r="E139" s="168" t="s">
        <v>567</v>
      </c>
      <c r="F139" s="169" t="s">
        <v>568</v>
      </c>
      <c r="G139" s="170" t="s">
        <v>216</v>
      </c>
      <c r="H139" s="171">
        <v>2.83</v>
      </c>
      <c r="I139" s="172"/>
      <c r="J139" s="173">
        <f>ROUND(I139*H139,2)</f>
        <v>0</v>
      </c>
      <c r="K139" s="169" t="s">
        <v>191</v>
      </c>
      <c r="L139" s="34"/>
      <c r="M139" s="174" t="s">
        <v>1</v>
      </c>
      <c r="N139" s="175" t="s">
        <v>44</v>
      </c>
      <c r="O139" s="59"/>
      <c r="P139" s="176">
        <f>O139*H139</f>
        <v>0</v>
      </c>
      <c r="Q139" s="176">
        <v>0</v>
      </c>
      <c r="R139" s="176">
        <f>Q139*H139</f>
        <v>0</v>
      </c>
      <c r="S139" s="176">
        <v>0</v>
      </c>
      <c r="T139" s="177">
        <f>S139*H139</f>
        <v>0</v>
      </c>
      <c r="U139" s="33"/>
      <c r="V139" s="33"/>
      <c r="W139" s="33"/>
      <c r="X139" s="33"/>
      <c r="Y139" s="33"/>
      <c r="Z139" s="33"/>
      <c r="AA139" s="33"/>
      <c r="AB139" s="33"/>
      <c r="AC139" s="33"/>
      <c r="AD139" s="33"/>
      <c r="AE139" s="33"/>
      <c r="AR139" s="178" t="s">
        <v>558</v>
      </c>
      <c r="AT139" s="178" t="s">
        <v>187</v>
      </c>
      <c r="AU139" s="178" t="s">
        <v>86</v>
      </c>
      <c r="AY139" s="18" t="s">
        <v>184</v>
      </c>
      <c r="BE139" s="179">
        <f>IF(N139="základní",J139,0)</f>
        <v>0</v>
      </c>
      <c r="BF139" s="179">
        <f>IF(N139="snížená",J139,0)</f>
        <v>0</v>
      </c>
      <c r="BG139" s="179">
        <f>IF(N139="zákl. přenesená",J139,0)</f>
        <v>0</v>
      </c>
      <c r="BH139" s="179">
        <f>IF(N139="sníž. přenesená",J139,0)</f>
        <v>0</v>
      </c>
      <c r="BI139" s="179">
        <f>IF(N139="nulová",J139,0)</f>
        <v>0</v>
      </c>
      <c r="BJ139" s="18" t="s">
        <v>86</v>
      </c>
      <c r="BK139" s="179">
        <f>ROUND(I139*H139,2)</f>
        <v>0</v>
      </c>
      <c r="BL139" s="18" t="s">
        <v>558</v>
      </c>
      <c r="BM139" s="178" t="s">
        <v>1592</v>
      </c>
    </row>
    <row r="140" spans="1:65" s="2" customFormat="1" ht="19.5">
      <c r="A140" s="33"/>
      <c r="B140" s="34"/>
      <c r="C140" s="33"/>
      <c r="D140" s="180" t="s">
        <v>194</v>
      </c>
      <c r="E140" s="33"/>
      <c r="F140" s="181" t="s">
        <v>560</v>
      </c>
      <c r="G140" s="33"/>
      <c r="H140" s="33"/>
      <c r="I140" s="102"/>
      <c r="J140" s="33"/>
      <c r="K140" s="33"/>
      <c r="L140" s="34"/>
      <c r="M140" s="182"/>
      <c r="N140" s="183"/>
      <c r="O140" s="59"/>
      <c r="P140" s="59"/>
      <c r="Q140" s="59"/>
      <c r="R140" s="59"/>
      <c r="S140" s="59"/>
      <c r="T140" s="60"/>
      <c r="U140" s="33"/>
      <c r="V140" s="33"/>
      <c r="W140" s="33"/>
      <c r="X140" s="33"/>
      <c r="Y140" s="33"/>
      <c r="Z140" s="33"/>
      <c r="AA140" s="33"/>
      <c r="AB140" s="33"/>
      <c r="AC140" s="33"/>
      <c r="AD140" s="33"/>
      <c r="AE140" s="33"/>
      <c r="AT140" s="18" t="s">
        <v>194</v>
      </c>
      <c r="AU140" s="18" t="s">
        <v>86</v>
      </c>
    </row>
    <row r="141" spans="1:65" s="13" customFormat="1" ht="11.25">
      <c r="B141" s="184"/>
      <c r="D141" s="180" t="s">
        <v>196</v>
      </c>
      <c r="E141" s="185" t="s">
        <v>1</v>
      </c>
      <c r="F141" s="186" t="s">
        <v>1593</v>
      </c>
      <c r="H141" s="187">
        <v>0.93</v>
      </c>
      <c r="I141" s="188"/>
      <c r="L141" s="184"/>
      <c r="M141" s="189"/>
      <c r="N141" s="190"/>
      <c r="O141" s="190"/>
      <c r="P141" s="190"/>
      <c r="Q141" s="190"/>
      <c r="R141" s="190"/>
      <c r="S141" s="190"/>
      <c r="T141" s="191"/>
      <c r="AT141" s="185" t="s">
        <v>196</v>
      </c>
      <c r="AU141" s="185" t="s">
        <v>86</v>
      </c>
      <c r="AV141" s="13" t="s">
        <v>88</v>
      </c>
      <c r="AW141" s="13" t="s">
        <v>36</v>
      </c>
      <c r="AX141" s="13" t="s">
        <v>79</v>
      </c>
      <c r="AY141" s="185" t="s">
        <v>184</v>
      </c>
    </row>
    <row r="142" spans="1:65" s="13" customFormat="1" ht="11.25">
      <c r="B142" s="184"/>
      <c r="D142" s="180" t="s">
        <v>196</v>
      </c>
      <c r="E142" s="185" t="s">
        <v>1</v>
      </c>
      <c r="F142" s="186" t="s">
        <v>1594</v>
      </c>
      <c r="H142" s="187">
        <v>1.9</v>
      </c>
      <c r="I142" s="188"/>
      <c r="L142" s="184"/>
      <c r="M142" s="189"/>
      <c r="N142" s="190"/>
      <c r="O142" s="190"/>
      <c r="P142" s="190"/>
      <c r="Q142" s="190"/>
      <c r="R142" s="190"/>
      <c r="S142" s="190"/>
      <c r="T142" s="191"/>
      <c r="AT142" s="185" t="s">
        <v>196</v>
      </c>
      <c r="AU142" s="185" t="s">
        <v>86</v>
      </c>
      <c r="AV142" s="13" t="s">
        <v>88</v>
      </c>
      <c r="AW142" s="13" t="s">
        <v>36</v>
      </c>
      <c r="AX142" s="13" t="s">
        <v>79</v>
      </c>
      <c r="AY142" s="185" t="s">
        <v>184</v>
      </c>
    </row>
    <row r="143" spans="1:65" s="14" customFormat="1" ht="11.25">
      <c r="B143" s="192"/>
      <c r="D143" s="180" t="s">
        <v>196</v>
      </c>
      <c r="E143" s="193" t="s">
        <v>1</v>
      </c>
      <c r="F143" s="194" t="s">
        <v>212</v>
      </c>
      <c r="H143" s="195">
        <v>2.83</v>
      </c>
      <c r="I143" s="196"/>
      <c r="L143" s="192"/>
      <c r="M143" s="197"/>
      <c r="N143" s="198"/>
      <c r="O143" s="198"/>
      <c r="P143" s="198"/>
      <c r="Q143" s="198"/>
      <c r="R143" s="198"/>
      <c r="S143" s="198"/>
      <c r="T143" s="199"/>
      <c r="AT143" s="193" t="s">
        <v>196</v>
      </c>
      <c r="AU143" s="193" t="s">
        <v>86</v>
      </c>
      <c r="AV143" s="14" t="s">
        <v>192</v>
      </c>
      <c r="AW143" s="14" t="s">
        <v>36</v>
      </c>
      <c r="AX143" s="14" t="s">
        <v>86</v>
      </c>
      <c r="AY143" s="193" t="s">
        <v>184</v>
      </c>
    </row>
    <row r="144" spans="1:65" s="2" customFormat="1" ht="49.15" customHeight="1">
      <c r="A144" s="33"/>
      <c r="B144" s="166"/>
      <c r="C144" s="167" t="s">
        <v>244</v>
      </c>
      <c r="D144" s="167" t="s">
        <v>187</v>
      </c>
      <c r="E144" s="168" t="s">
        <v>575</v>
      </c>
      <c r="F144" s="169" t="s">
        <v>576</v>
      </c>
      <c r="G144" s="170" t="s">
        <v>216</v>
      </c>
      <c r="H144" s="171">
        <v>10.029999999999999</v>
      </c>
      <c r="I144" s="172"/>
      <c r="J144" s="173">
        <f>ROUND(I144*H144,2)</f>
        <v>0</v>
      </c>
      <c r="K144" s="169" t="s">
        <v>191</v>
      </c>
      <c r="L144" s="34"/>
      <c r="M144" s="174" t="s">
        <v>1</v>
      </c>
      <c r="N144" s="175" t="s">
        <v>44</v>
      </c>
      <c r="O144" s="59"/>
      <c r="P144" s="176">
        <f>O144*H144</f>
        <v>0</v>
      </c>
      <c r="Q144" s="176">
        <v>0</v>
      </c>
      <c r="R144" s="176">
        <f>Q144*H144</f>
        <v>0</v>
      </c>
      <c r="S144" s="176">
        <v>0</v>
      </c>
      <c r="T144" s="177">
        <f>S144*H144</f>
        <v>0</v>
      </c>
      <c r="U144" s="33"/>
      <c r="V144" s="33"/>
      <c r="W144" s="33"/>
      <c r="X144" s="33"/>
      <c r="Y144" s="33"/>
      <c r="Z144" s="33"/>
      <c r="AA144" s="33"/>
      <c r="AB144" s="33"/>
      <c r="AC144" s="33"/>
      <c r="AD144" s="33"/>
      <c r="AE144" s="33"/>
      <c r="AR144" s="178" t="s">
        <v>558</v>
      </c>
      <c r="AT144" s="178" t="s">
        <v>187</v>
      </c>
      <c r="AU144" s="178" t="s">
        <v>86</v>
      </c>
      <c r="AY144" s="18" t="s">
        <v>184</v>
      </c>
      <c r="BE144" s="179">
        <f>IF(N144="základní",J144,0)</f>
        <v>0</v>
      </c>
      <c r="BF144" s="179">
        <f>IF(N144="snížená",J144,0)</f>
        <v>0</v>
      </c>
      <c r="BG144" s="179">
        <f>IF(N144="zákl. přenesená",J144,0)</f>
        <v>0</v>
      </c>
      <c r="BH144" s="179">
        <f>IF(N144="sníž. přenesená",J144,0)</f>
        <v>0</v>
      </c>
      <c r="BI144" s="179">
        <f>IF(N144="nulová",J144,0)</f>
        <v>0</v>
      </c>
      <c r="BJ144" s="18" t="s">
        <v>86</v>
      </c>
      <c r="BK144" s="179">
        <f>ROUND(I144*H144,2)</f>
        <v>0</v>
      </c>
      <c r="BL144" s="18" t="s">
        <v>558</v>
      </c>
      <c r="BM144" s="178" t="s">
        <v>1595</v>
      </c>
    </row>
    <row r="145" spans="1:65" s="2" customFormat="1" ht="19.5">
      <c r="A145" s="33"/>
      <c r="B145" s="34"/>
      <c r="C145" s="33"/>
      <c r="D145" s="180" t="s">
        <v>194</v>
      </c>
      <c r="E145" s="33"/>
      <c r="F145" s="181" t="s">
        <v>560</v>
      </c>
      <c r="G145" s="33"/>
      <c r="H145" s="33"/>
      <c r="I145" s="102"/>
      <c r="J145" s="33"/>
      <c r="K145" s="33"/>
      <c r="L145" s="34"/>
      <c r="M145" s="182"/>
      <c r="N145" s="183"/>
      <c r="O145" s="59"/>
      <c r="P145" s="59"/>
      <c r="Q145" s="59"/>
      <c r="R145" s="59"/>
      <c r="S145" s="59"/>
      <c r="T145" s="60"/>
      <c r="U145" s="33"/>
      <c r="V145" s="33"/>
      <c r="W145" s="33"/>
      <c r="X145" s="33"/>
      <c r="Y145" s="33"/>
      <c r="Z145" s="33"/>
      <c r="AA145" s="33"/>
      <c r="AB145" s="33"/>
      <c r="AC145" s="33"/>
      <c r="AD145" s="33"/>
      <c r="AE145" s="33"/>
      <c r="AT145" s="18" t="s">
        <v>194</v>
      </c>
      <c r="AU145" s="18" t="s">
        <v>86</v>
      </c>
    </row>
    <row r="146" spans="1:65" s="13" customFormat="1" ht="11.25">
      <c r="B146" s="184"/>
      <c r="D146" s="180" t="s">
        <v>196</v>
      </c>
      <c r="E146" s="185" t="s">
        <v>1</v>
      </c>
      <c r="F146" s="186" t="s">
        <v>1596</v>
      </c>
      <c r="H146" s="187">
        <v>10.029999999999999</v>
      </c>
      <c r="I146" s="188"/>
      <c r="L146" s="184"/>
      <c r="M146" s="189"/>
      <c r="N146" s="190"/>
      <c r="O146" s="190"/>
      <c r="P146" s="190"/>
      <c r="Q146" s="190"/>
      <c r="R146" s="190"/>
      <c r="S146" s="190"/>
      <c r="T146" s="191"/>
      <c r="AT146" s="185" t="s">
        <v>196</v>
      </c>
      <c r="AU146" s="185" t="s">
        <v>86</v>
      </c>
      <c r="AV146" s="13" t="s">
        <v>88</v>
      </c>
      <c r="AW146" s="13" t="s">
        <v>36</v>
      </c>
      <c r="AX146" s="13" t="s">
        <v>86</v>
      </c>
      <c r="AY146" s="185" t="s">
        <v>184</v>
      </c>
    </row>
    <row r="147" spans="1:65" s="2" customFormat="1" ht="49.15" customHeight="1">
      <c r="A147" s="33"/>
      <c r="B147" s="166"/>
      <c r="C147" s="167" t="s">
        <v>249</v>
      </c>
      <c r="D147" s="167" t="s">
        <v>187</v>
      </c>
      <c r="E147" s="168" t="s">
        <v>1597</v>
      </c>
      <c r="F147" s="169" t="s">
        <v>1598</v>
      </c>
      <c r="G147" s="170" t="s">
        <v>216</v>
      </c>
      <c r="H147" s="171">
        <v>2.9830000000000001</v>
      </c>
      <c r="I147" s="172"/>
      <c r="J147" s="173">
        <f>ROUND(I147*H147,2)</f>
        <v>0</v>
      </c>
      <c r="K147" s="169" t="s">
        <v>191</v>
      </c>
      <c r="L147" s="34"/>
      <c r="M147" s="174" t="s">
        <v>1</v>
      </c>
      <c r="N147" s="175" t="s">
        <v>44</v>
      </c>
      <c r="O147" s="59"/>
      <c r="P147" s="176">
        <f>O147*H147</f>
        <v>0</v>
      </c>
      <c r="Q147" s="176">
        <v>0</v>
      </c>
      <c r="R147" s="176">
        <f>Q147*H147</f>
        <v>0</v>
      </c>
      <c r="S147" s="176">
        <v>0</v>
      </c>
      <c r="T147" s="177">
        <f>S147*H147</f>
        <v>0</v>
      </c>
      <c r="U147" s="33"/>
      <c r="V147" s="33"/>
      <c r="W147" s="33"/>
      <c r="X147" s="33"/>
      <c r="Y147" s="33"/>
      <c r="Z147" s="33"/>
      <c r="AA147" s="33"/>
      <c r="AB147" s="33"/>
      <c r="AC147" s="33"/>
      <c r="AD147" s="33"/>
      <c r="AE147" s="33"/>
      <c r="AR147" s="178" t="s">
        <v>558</v>
      </c>
      <c r="AT147" s="178" t="s">
        <v>187</v>
      </c>
      <c r="AU147" s="178" t="s">
        <v>86</v>
      </c>
      <c r="AY147" s="18" t="s">
        <v>184</v>
      </c>
      <c r="BE147" s="179">
        <f>IF(N147="základní",J147,0)</f>
        <v>0</v>
      </c>
      <c r="BF147" s="179">
        <f>IF(N147="snížená",J147,0)</f>
        <v>0</v>
      </c>
      <c r="BG147" s="179">
        <f>IF(N147="zákl. přenesená",J147,0)</f>
        <v>0</v>
      </c>
      <c r="BH147" s="179">
        <f>IF(N147="sníž. přenesená",J147,0)</f>
        <v>0</v>
      </c>
      <c r="BI147" s="179">
        <f>IF(N147="nulová",J147,0)</f>
        <v>0</v>
      </c>
      <c r="BJ147" s="18" t="s">
        <v>86</v>
      </c>
      <c r="BK147" s="179">
        <f>ROUND(I147*H147,2)</f>
        <v>0</v>
      </c>
      <c r="BL147" s="18" t="s">
        <v>558</v>
      </c>
      <c r="BM147" s="178" t="s">
        <v>1599</v>
      </c>
    </row>
    <row r="148" spans="1:65" s="2" customFormat="1" ht="19.5">
      <c r="A148" s="33"/>
      <c r="B148" s="34"/>
      <c r="C148" s="33"/>
      <c r="D148" s="180" t="s">
        <v>194</v>
      </c>
      <c r="E148" s="33"/>
      <c r="F148" s="181" t="s">
        <v>560</v>
      </c>
      <c r="G148" s="33"/>
      <c r="H148" s="33"/>
      <c r="I148" s="102"/>
      <c r="J148" s="33"/>
      <c r="K148" s="33"/>
      <c r="L148" s="34"/>
      <c r="M148" s="182"/>
      <c r="N148" s="183"/>
      <c r="O148" s="59"/>
      <c r="P148" s="59"/>
      <c r="Q148" s="59"/>
      <c r="R148" s="59"/>
      <c r="S148" s="59"/>
      <c r="T148" s="60"/>
      <c r="U148" s="33"/>
      <c r="V148" s="33"/>
      <c r="W148" s="33"/>
      <c r="X148" s="33"/>
      <c r="Y148" s="33"/>
      <c r="Z148" s="33"/>
      <c r="AA148" s="33"/>
      <c r="AB148" s="33"/>
      <c r="AC148" s="33"/>
      <c r="AD148" s="33"/>
      <c r="AE148" s="33"/>
      <c r="AT148" s="18" t="s">
        <v>194</v>
      </c>
      <c r="AU148" s="18" t="s">
        <v>86</v>
      </c>
    </row>
    <row r="149" spans="1:65" s="13" customFormat="1" ht="11.25">
      <c r="B149" s="184"/>
      <c r="D149" s="180" t="s">
        <v>196</v>
      </c>
      <c r="E149" s="185" t="s">
        <v>1</v>
      </c>
      <c r="F149" s="186" t="s">
        <v>1600</v>
      </c>
      <c r="H149" s="187">
        <v>2.9830000000000001</v>
      </c>
      <c r="I149" s="188"/>
      <c r="L149" s="184"/>
      <c r="M149" s="189"/>
      <c r="N149" s="190"/>
      <c r="O149" s="190"/>
      <c r="P149" s="190"/>
      <c r="Q149" s="190"/>
      <c r="R149" s="190"/>
      <c r="S149" s="190"/>
      <c r="T149" s="191"/>
      <c r="AT149" s="185" t="s">
        <v>196</v>
      </c>
      <c r="AU149" s="185" t="s">
        <v>86</v>
      </c>
      <c r="AV149" s="13" t="s">
        <v>88</v>
      </c>
      <c r="AW149" s="13" t="s">
        <v>36</v>
      </c>
      <c r="AX149" s="13" t="s">
        <v>86</v>
      </c>
      <c r="AY149" s="185" t="s">
        <v>184</v>
      </c>
    </row>
    <row r="150" spans="1:65" s="2" customFormat="1" ht="24.2" customHeight="1">
      <c r="A150" s="33"/>
      <c r="B150" s="166"/>
      <c r="C150" s="167" t="s">
        <v>254</v>
      </c>
      <c r="D150" s="167" t="s">
        <v>187</v>
      </c>
      <c r="E150" s="168" t="s">
        <v>626</v>
      </c>
      <c r="F150" s="169" t="s">
        <v>627</v>
      </c>
      <c r="G150" s="170" t="s">
        <v>216</v>
      </c>
      <c r="H150" s="171">
        <v>2.83</v>
      </c>
      <c r="I150" s="172"/>
      <c r="J150" s="173">
        <f>ROUND(I150*H150,2)</f>
        <v>0</v>
      </c>
      <c r="K150" s="169" t="s">
        <v>191</v>
      </c>
      <c r="L150" s="34"/>
      <c r="M150" s="174" t="s">
        <v>1</v>
      </c>
      <c r="N150" s="175" t="s">
        <v>44</v>
      </c>
      <c r="O150" s="59"/>
      <c r="P150" s="176">
        <f>O150*H150</f>
        <v>0</v>
      </c>
      <c r="Q150" s="176">
        <v>0</v>
      </c>
      <c r="R150" s="176">
        <f>Q150*H150</f>
        <v>0</v>
      </c>
      <c r="S150" s="176">
        <v>0</v>
      </c>
      <c r="T150" s="177">
        <f>S150*H150</f>
        <v>0</v>
      </c>
      <c r="U150" s="33"/>
      <c r="V150" s="33"/>
      <c r="W150" s="33"/>
      <c r="X150" s="33"/>
      <c r="Y150" s="33"/>
      <c r="Z150" s="33"/>
      <c r="AA150" s="33"/>
      <c r="AB150" s="33"/>
      <c r="AC150" s="33"/>
      <c r="AD150" s="33"/>
      <c r="AE150" s="33"/>
      <c r="AR150" s="178" t="s">
        <v>558</v>
      </c>
      <c r="AT150" s="178" t="s">
        <v>187</v>
      </c>
      <c r="AU150" s="178" t="s">
        <v>86</v>
      </c>
      <c r="AY150" s="18" t="s">
        <v>184</v>
      </c>
      <c r="BE150" s="179">
        <f>IF(N150="základní",J150,0)</f>
        <v>0</v>
      </c>
      <c r="BF150" s="179">
        <f>IF(N150="snížená",J150,0)</f>
        <v>0</v>
      </c>
      <c r="BG150" s="179">
        <f>IF(N150="zákl. přenesená",J150,0)</f>
        <v>0</v>
      </c>
      <c r="BH150" s="179">
        <f>IF(N150="sníž. přenesená",J150,0)</f>
        <v>0</v>
      </c>
      <c r="BI150" s="179">
        <f>IF(N150="nulová",J150,0)</f>
        <v>0</v>
      </c>
      <c r="BJ150" s="18" t="s">
        <v>86</v>
      </c>
      <c r="BK150" s="179">
        <f>ROUND(I150*H150,2)</f>
        <v>0</v>
      </c>
      <c r="BL150" s="18" t="s">
        <v>558</v>
      </c>
      <c r="BM150" s="178" t="s">
        <v>1601</v>
      </c>
    </row>
    <row r="151" spans="1:65" s="13" customFormat="1" ht="11.25">
      <c r="B151" s="184"/>
      <c r="D151" s="180" t="s">
        <v>196</v>
      </c>
      <c r="E151" s="185" t="s">
        <v>1</v>
      </c>
      <c r="F151" s="186" t="s">
        <v>1593</v>
      </c>
      <c r="H151" s="187">
        <v>0.93</v>
      </c>
      <c r="I151" s="188"/>
      <c r="L151" s="184"/>
      <c r="M151" s="189"/>
      <c r="N151" s="190"/>
      <c r="O151" s="190"/>
      <c r="P151" s="190"/>
      <c r="Q151" s="190"/>
      <c r="R151" s="190"/>
      <c r="S151" s="190"/>
      <c r="T151" s="191"/>
      <c r="AT151" s="185" t="s">
        <v>196</v>
      </c>
      <c r="AU151" s="185" t="s">
        <v>86</v>
      </c>
      <c r="AV151" s="13" t="s">
        <v>88</v>
      </c>
      <c r="AW151" s="13" t="s">
        <v>36</v>
      </c>
      <c r="AX151" s="13" t="s">
        <v>79</v>
      </c>
      <c r="AY151" s="185" t="s">
        <v>184</v>
      </c>
    </row>
    <row r="152" spans="1:65" s="13" customFormat="1" ht="11.25">
      <c r="B152" s="184"/>
      <c r="D152" s="180" t="s">
        <v>196</v>
      </c>
      <c r="E152" s="185" t="s">
        <v>1</v>
      </c>
      <c r="F152" s="186" t="s">
        <v>1594</v>
      </c>
      <c r="H152" s="187">
        <v>1.9</v>
      </c>
      <c r="I152" s="188"/>
      <c r="L152" s="184"/>
      <c r="M152" s="189"/>
      <c r="N152" s="190"/>
      <c r="O152" s="190"/>
      <c r="P152" s="190"/>
      <c r="Q152" s="190"/>
      <c r="R152" s="190"/>
      <c r="S152" s="190"/>
      <c r="T152" s="191"/>
      <c r="AT152" s="185" t="s">
        <v>196</v>
      </c>
      <c r="AU152" s="185" t="s">
        <v>86</v>
      </c>
      <c r="AV152" s="13" t="s">
        <v>88</v>
      </c>
      <c r="AW152" s="13" t="s">
        <v>36</v>
      </c>
      <c r="AX152" s="13" t="s">
        <v>79</v>
      </c>
      <c r="AY152" s="185" t="s">
        <v>184</v>
      </c>
    </row>
    <row r="153" spans="1:65" s="14" customFormat="1" ht="11.25">
      <c r="B153" s="192"/>
      <c r="D153" s="180" t="s">
        <v>196</v>
      </c>
      <c r="E153" s="193" t="s">
        <v>1</v>
      </c>
      <c r="F153" s="194" t="s">
        <v>212</v>
      </c>
      <c r="H153" s="195">
        <v>2.83</v>
      </c>
      <c r="I153" s="196"/>
      <c r="L153" s="192"/>
      <c r="M153" s="197"/>
      <c r="N153" s="198"/>
      <c r="O153" s="198"/>
      <c r="P153" s="198"/>
      <c r="Q153" s="198"/>
      <c r="R153" s="198"/>
      <c r="S153" s="198"/>
      <c r="T153" s="199"/>
      <c r="AT153" s="193" t="s">
        <v>196</v>
      </c>
      <c r="AU153" s="193" t="s">
        <v>86</v>
      </c>
      <c r="AV153" s="14" t="s">
        <v>192</v>
      </c>
      <c r="AW153" s="14" t="s">
        <v>36</v>
      </c>
      <c r="AX153" s="14" t="s">
        <v>86</v>
      </c>
      <c r="AY153" s="193" t="s">
        <v>184</v>
      </c>
    </row>
    <row r="154" spans="1:65" s="2" customFormat="1" ht="24.2" customHeight="1">
      <c r="A154" s="33"/>
      <c r="B154" s="166"/>
      <c r="C154" s="167" t="s">
        <v>262</v>
      </c>
      <c r="D154" s="167" t="s">
        <v>187</v>
      </c>
      <c r="E154" s="168" t="s">
        <v>892</v>
      </c>
      <c r="F154" s="169" t="s">
        <v>893</v>
      </c>
      <c r="G154" s="170" t="s">
        <v>216</v>
      </c>
      <c r="H154" s="171">
        <v>2.83</v>
      </c>
      <c r="I154" s="172"/>
      <c r="J154" s="173">
        <f>ROUND(I154*H154,2)</f>
        <v>0</v>
      </c>
      <c r="K154" s="169" t="s">
        <v>191</v>
      </c>
      <c r="L154" s="34"/>
      <c r="M154" s="233" t="s">
        <v>1</v>
      </c>
      <c r="N154" s="234" t="s">
        <v>44</v>
      </c>
      <c r="O154" s="223"/>
      <c r="P154" s="235">
        <f>O154*H154</f>
        <v>0</v>
      </c>
      <c r="Q154" s="235">
        <v>0</v>
      </c>
      <c r="R154" s="235">
        <f>Q154*H154</f>
        <v>0</v>
      </c>
      <c r="S154" s="235">
        <v>0</v>
      </c>
      <c r="T154" s="236">
        <f>S154*H154</f>
        <v>0</v>
      </c>
      <c r="U154" s="33"/>
      <c r="V154" s="33"/>
      <c r="W154" s="33"/>
      <c r="X154" s="33"/>
      <c r="Y154" s="33"/>
      <c r="Z154" s="33"/>
      <c r="AA154" s="33"/>
      <c r="AB154" s="33"/>
      <c r="AC154" s="33"/>
      <c r="AD154" s="33"/>
      <c r="AE154" s="33"/>
      <c r="AR154" s="178" t="s">
        <v>558</v>
      </c>
      <c r="AT154" s="178" t="s">
        <v>187</v>
      </c>
      <c r="AU154" s="178" t="s">
        <v>86</v>
      </c>
      <c r="AY154" s="18" t="s">
        <v>184</v>
      </c>
      <c r="BE154" s="179">
        <f>IF(N154="základní",J154,0)</f>
        <v>0</v>
      </c>
      <c r="BF154" s="179">
        <f>IF(N154="snížená",J154,0)</f>
        <v>0</v>
      </c>
      <c r="BG154" s="179">
        <f>IF(N154="zákl. přenesená",J154,0)</f>
        <v>0</v>
      </c>
      <c r="BH154" s="179">
        <f>IF(N154="sníž. přenesená",J154,0)</f>
        <v>0</v>
      </c>
      <c r="BI154" s="179">
        <f>IF(N154="nulová",J154,0)</f>
        <v>0</v>
      </c>
      <c r="BJ154" s="18" t="s">
        <v>86</v>
      </c>
      <c r="BK154" s="179">
        <f>ROUND(I154*H154,2)</f>
        <v>0</v>
      </c>
      <c r="BL154" s="18" t="s">
        <v>558</v>
      </c>
      <c r="BM154" s="178" t="s">
        <v>1602</v>
      </c>
    </row>
    <row r="155" spans="1:65" s="2" customFormat="1" ht="6.95" customHeight="1">
      <c r="A155" s="33"/>
      <c r="B155" s="48"/>
      <c r="C155" s="49"/>
      <c r="D155" s="49"/>
      <c r="E155" s="49"/>
      <c r="F155" s="49"/>
      <c r="G155" s="49"/>
      <c r="H155" s="49"/>
      <c r="I155" s="126"/>
      <c r="J155" s="49"/>
      <c r="K155" s="49"/>
      <c r="L155" s="34"/>
      <c r="M155" s="33"/>
      <c r="O155" s="33"/>
      <c r="P155" s="33"/>
      <c r="Q155" s="33"/>
      <c r="R155" s="33"/>
      <c r="S155" s="33"/>
      <c r="T155" s="33"/>
      <c r="U155" s="33"/>
      <c r="V155" s="33"/>
      <c r="W155" s="33"/>
      <c r="X155" s="33"/>
      <c r="Y155" s="33"/>
      <c r="Z155" s="33"/>
      <c r="AA155" s="33"/>
      <c r="AB155" s="33"/>
      <c r="AC155" s="33"/>
      <c r="AD155" s="33"/>
      <c r="AE155" s="33"/>
    </row>
  </sheetData>
  <autoFilter ref="C122:K15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40</vt:i4>
      </vt:variant>
    </vt:vector>
  </HeadingPairs>
  <TitlesOfParts>
    <vt:vector size="60" baseType="lpstr">
      <vt:lpstr>Rekapitulace stavby</vt:lpstr>
      <vt:lpstr>SO 01.01 - Železniční svr...</vt:lpstr>
      <vt:lpstr>SO 01.02 - Železniční pře...</vt:lpstr>
      <vt:lpstr>SO 01.03.01 - Most v km 8...</vt:lpstr>
      <vt:lpstr>SO 01.03.02 - Most v km 8...</vt:lpstr>
      <vt:lpstr>SO 01.03.03 - Most v km 8...</vt:lpstr>
      <vt:lpstr>SO 01.03.04 - Most v km 8...</vt:lpstr>
      <vt:lpstr>SO 01.03.05 - Most v km 8...</vt:lpstr>
      <vt:lpstr>SO 01.04 - Výstroj trati ...</vt:lpstr>
      <vt:lpstr>SO 01.05 - VRN</vt:lpstr>
      <vt:lpstr>SO 02.01 - Železniční svr...</vt:lpstr>
      <vt:lpstr>SO 02.02 - Železniční pře...</vt:lpstr>
      <vt:lpstr>SO 02.04 - Výstroj trati ...</vt:lpstr>
      <vt:lpstr>SO 02.05 - Nástupiště zas...</vt:lpstr>
      <vt:lpstr>SO 02.06 - VRN</vt:lpstr>
      <vt:lpstr>SO 03.01 - Železniční svr...</vt:lpstr>
      <vt:lpstr>SO 03.02.01 - Most v km 8...</vt:lpstr>
      <vt:lpstr>SO 03.02.02 - Most v km 8...</vt:lpstr>
      <vt:lpstr>SO 03.03 - Výstroj trati ...</vt:lpstr>
      <vt:lpstr>SO 03.04 - VRN</vt:lpstr>
      <vt:lpstr>'Rekapitulace stavby'!Názvy_tisku</vt:lpstr>
      <vt:lpstr>'SO 01.01 - Železniční svr...'!Názvy_tisku</vt:lpstr>
      <vt:lpstr>'SO 01.02 - Železniční pře...'!Názvy_tisku</vt:lpstr>
      <vt:lpstr>'SO 01.03.01 - Most v km 8...'!Názvy_tisku</vt:lpstr>
      <vt:lpstr>'SO 01.03.02 - Most v km 8...'!Názvy_tisku</vt:lpstr>
      <vt:lpstr>'SO 01.03.03 - Most v km 8...'!Názvy_tisku</vt:lpstr>
      <vt:lpstr>'SO 01.03.04 - Most v km 8...'!Názvy_tisku</vt:lpstr>
      <vt:lpstr>'SO 01.03.05 - Most v km 8...'!Názvy_tisku</vt:lpstr>
      <vt:lpstr>'SO 01.04 - Výstroj trati ...'!Názvy_tisku</vt:lpstr>
      <vt:lpstr>'SO 01.05 - VRN'!Názvy_tisku</vt:lpstr>
      <vt:lpstr>'SO 02.01 - Železniční svr...'!Názvy_tisku</vt:lpstr>
      <vt:lpstr>'SO 02.02 - Železniční pře...'!Názvy_tisku</vt:lpstr>
      <vt:lpstr>'SO 02.04 - Výstroj trati ...'!Názvy_tisku</vt:lpstr>
      <vt:lpstr>'SO 02.05 - Nástupiště zas...'!Názvy_tisku</vt:lpstr>
      <vt:lpstr>'SO 02.06 - VRN'!Názvy_tisku</vt:lpstr>
      <vt:lpstr>'SO 03.01 - Železniční svr...'!Názvy_tisku</vt:lpstr>
      <vt:lpstr>'SO 03.02.01 - Most v km 8...'!Názvy_tisku</vt:lpstr>
      <vt:lpstr>'SO 03.02.02 - Most v km 8...'!Názvy_tisku</vt:lpstr>
      <vt:lpstr>'SO 03.03 - Výstroj trati ...'!Názvy_tisku</vt:lpstr>
      <vt:lpstr>'SO 03.04 - VRN'!Názvy_tisku</vt:lpstr>
      <vt:lpstr>'Rekapitulace stavby'!Oblast_tisku</vt:lpstr>
      <vt:lpstr>'SO 01.01 - Železniční svr...'!Oblast_tisku</vt:lpstr>
      <vt:lpstr>'SO 01.02 - Železniční pře...'!Oblast_tisku</vt:lpstr>
      <vt:lpstr>'SO 01.03.01 - Most v km 8...'!Oblast_tisku</vt:lpstr>
      <vt:lpstr>'SO 01.03.02 - Most v km 8...'!Oblast_tisku</vt:lpstr>
      <vt:lpstr>'SO 01.03.03 - Most v km 8...'!Oblast_tisku</vt:lpstr>
      <vt:lpstr>'SO 01.03.04 - Most v km 8...'!Oblast_tisku</vt:lpstr>
      <vt:lpstr>'SO 01.03.05 - Most v km 8...'!Oblast_tisku</vt:lpstr>
      <vt:lpstr>'SO 01.04 - Výstroj trati ...'!Oblast_tisku</vt:lpstr>
      <vt:lpstr>'SO 01.05 - VRN'!Oblast_tisku</vt:lpstr>
      <vt:lpstr>'SO 02.01 - Železniční svr...'!Oblast_tisku</vt:lpstr>
      <vt:lpstr>'SO 02.02 - Železniční pře...'!Oblast_tisku</vt:lpstr>
      <vt:lpstr>'SO 02.04 - Výstroj trati ...'!Oblast_tisku</vt:lpstr>
      <vt:lpstr>'SO 02.05 - Nástupiště zas...'!Oblast_tisku</vt:lpstr>
      <vt:lpstr>'SO 02.06 - VRN'!Oblast_tisku</vt:lpstr>
      <vt:lpstr>'SO 03.01 - Železniční svr...'!Oblast_tisku</vt:lpstr>
      <vt:lpstr>'SO 03.02.01 - Most v km 8...'!Oblast_tisku</vt:lpstr>
      <vt:lpstr>'SO 03.02.02 - Most v km 8...'!Oblast_tisku</vt:lpstr>
      <vt:lpstr>'SO 03.03 - Výstroj trati ...'!Oblast_tisku</vt:lpstr>
      <vt:lpstr>'SO 03.04 -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DESKTOP-R3K9QLK\User</dc:creator>
  <cp:lastModifiedBy>Čermák Miroslav, Ing.</cp:lastModifiedBy>
  <dcterms:created xsi:type="dcterms:W3CDTF">2020-07-27T11:43:54Z</dcterms:created>
  <dcterms:modified xsi:type="dcterms:W3CDTF">2020-07-31T05:36:31Z</dcterms:modified>
</cp:coreProperties>
</file>